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Sdomina\Desktop\РАЗОБРАТЬ\Сайт\Сайт 03.02.25\"/>
    </mc:Choice>
  </mc:AlternateContent>
  <bookViews>
    <workbookView xWindow="0" yWindow="0" windowWidth="23040" windowHeight="8910" tabRatio="632" firstSheet="2" activeTab="2"/>
  </bookViews>
  <sheets>
    <sheet name="Додаток до Паспорту -інші цілі" sheetId="6" state="hidden" r:id="rId1"/>
    <sheet name="Додаток до Паспорту-на купівлю " sheetId="1" state="hidden" r:id="rId2"/>
    <sheet name="Депозити" sheetId="10" r:id="rId3"/>
    <sheet name="." sheetId="11" r:id="rId4"/>
  </sheets>
  <definedNames>
    <definedName name="_xlnm._FilterDatabase" localSheetId="0" hidden="1">'Додаток до Паспорту -інші цілі'!$A$76:$AJ$76</definedName>
    <definedName name="_xlnm._FilterDatabase" localSheetId="1" hidden="1">'Додаток до Паспорту-на купівлю '!$A$76:$AJ$76</definedName>
    <definedName name="avans" localSheetId="0">'Додаток до Паспорту -інші цілі'!$H$7</definedName>
    <definedName name="avans" localSheetId="1">'Додаток до Паспорту-на купівлю '!$H$7</definedName>
    <definedName name="avans2" localSheetId="2">Депозити!#REF!</definedName>
    <definedName name="avans2">#REF!</definedName>
    <definedName name="data" localSheetId="0">'Додаток до Паспорту -інші цілі'!$H$12</definedName>
    <definedName name="data" localSheetId="1">'Додаток до Паспорту-на купівлю '!$H$12</definedName>
    <definedName name="data2" localSheetId="2">Депозити!#REF!</definedName>
    <definedName name="data2">#REF!</definedName>
    <definedName name="PROC" localSheetId="0">'Додаток до Паспорту -інші цілі'!$H$10</definedName>
    <definedName name="PROC" localSheetId="1">'Додаток до Паспорту-на купівлю '!$H$10</definedName>
    <definedName name="PROC2" localSheetId="2">Депозити!$D$7</definedName>
    <definedName name="proc2">#REF!</definedName>
    <definedName name="stoimost" localSheetId="0">'Додаток до Паспорту -інші цілі'!#REF!</definedName>
    <definedName name="stoimost" localSheetId="1">'Додаток до Паспорту-на купівлю '!#REF!</definedName>
    <definedName name="stoimost2">#REF!</definedName>
    <definedName name="strok" localSheetId="0">'Додаток до Паспорту -інші цілі'!$H$9</definedName>
    <definedName name="strok" localSheetId="1">'Додаток до Паспорту-на купівлю '!$H$9</definedName>
    <definedName name="strok2" localSheetId="2">Депозити!$D$5</definedName>
    <definedName name="strok2">#REF!</definedName>
    <definedName name="sumkred" localSheetId="0">'Додаток до Паспорту -інші цілі'!$H$8</definedName>
    <definedName name="sumkred" localSheetId="1">'Додаток до Паспорту-на купівлю '!$H$8</definedName>
    <definedName name="sumkred2" localSheetId="2">Депозити!$D$4</definedName>
    <definedName name="sumkred2">#REF!</definedName>
    <definedName name="sumproc" localSheetId="0">'Додаток до Паспорту -інші цілі'!#REF!</definedName>
    <definedName name="sumproc" localSheetId="1">'Додаток до Паспорту-на купівлю '!#REF!</definedName>
    <definedName name="sumproplat" localSheetId="0">'Додаток до Паспорту -інші цілі'!$H$13</definedName>
    <definedName name="sumproplat" localSheetId="1">'Додаток до Паспорту-на купівлю '!$H$13</definedName>
    <definedName name="sumproplat2" localSheetId="2">Депозити!$D$8</definedName>
    <definedName name="sumproplat2">#REF!</definedName>
    <definedName name="Z_61A07DFC_D147_11D6_B93C_0010B563CE7A_.wvu.Cols" localSheetId="0" hidden="1">'Додаток до Паспорту -інші цілі'!$R:$IV</definedName>
    <definedName name="Z_61A07DFC_D147_11D6_B93C_0010B563CE7A_.wvu.Cols" localSheetId="1" hidden="1">'Додаток до Паспорту-на купівлю '!$R:$IV</definedName>
    <definedName name="Z_61A07DFC_D147_11D6_B93C_0010B563CE7A_.wvu.PrintArea" localSheetId="0" hidden="1">'Додаток до Паспорту -інші цілі'!$A$5:$I$63</definedName>
    <definedName name="Z_61A07DFC_D147_11D6_B93C_0010B563CE7A_.wvu.PrintArea" localSheetId="1" hidden="1">'Додаток до Паспорту-на купівлю '!$A$5:$I$63</definedName>
    <definedName name="Z_61A07DFC_D147_11D6_B93C_0010B563CE7A_.wvu.Rows" localSheetId="0" hidden="1">'Додаток до Паспорту -інші цілі'!$64:$65536</definedName>
    <definedName name="Z_61A07DFC_D147_11D6_B93C_0010B563CE7A_.wvu.Rows" localSheetId="1" hidden="1">'Додаток до Паспорту-на купівлю '!$64:$65536</definedName>
    <definedName name="_xlnm.Print_Area" localSheetId="2">Депозити!$A$1:$D$17</definedName>
    <definedName name="_xlnm.Print_Area" localSheetId="0">'Додаток до Паспорту -інші цілі'!$A$3:$V$74</definedName>
    <definedName name="_xlnm.Print_Area" localSheetId="1">'Додаток до Паспорту-на купівлю '!$A$3:$V$74</definedName>
  </definedNames>
  <calcPr calcId="162913"/>
</workbook>
</file>

<file path=xl/calcChain.xml><?xml version="1.0" encoding="utf-8"?>
<calcChain xmlns="http://schemas.openxmlformats.org/spreadsheetml/2006/main">
  <c r="B5" i="11" l="1"/>
  <c r="I5" i="10" l="1"/>
  <c r="C51" i="10" l="1"/>
  <c r="B51" i="10"/>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C48" i="10"/>
  <c r="D6" i="10"/>
  <c r="B39" i="10"/>
  <c r="C76" i="1"/>
  <c r="B76" i="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E71" i="1"/>
  <c r="D71" i="1"/>
  <c r="C71" i="1"/>
  <c r="B20" i="1"/>
  <c r="C20" i="1" s="1"/>
  <c r="H13" i="1"/>
  <c r="A13" i="1"/>
  <c r="C76" i="6"/>
  <c r="B76" i="6"/>
  <c r="B77" i="6" s="1"/>
  <c r="B78" i="6" s="1"/>
  <c r="B79" i="6" s="1"/>
  <c r="B80" i="6" s="1"/>
  <c r="B81" i="6" s="1"/>
  <c r="B82" i="6" s="1"/>
  <c r="B83" i="6" s="1"/>
  <c r="B84" i="6" s="1"/>
  <c r="B85" i="6" s="1"/>
  <c r="B86" i="6" s="1"/>
  <c r="B87" i="6" s="1"/>
  <c r="B88" i="6" s="1"/>
  <c r="B89" i="6" s="1"/>
  <c r="B90" i="6" s="1"/>
  <c r="B91" i="6" s="1"/>
  <c r="B92" i="6" s="1"/>
  <c r="B93" i="6" s="1"/>
  <c r="B94" i="6" s="1"/>
  <c r="B95" i="6" s="1"/>
  <c r="B96" i="6" s="1"/>
  <c r="B97" i="6" s="1"/>
  <c r="B98" i="6" s="1"/>
  <c r="B99" i="6" s="1"/>
  <c r="B100" i="6" s="1"/>
  <c r="B101" i="6" s="1"/>
  <c r="B102" i="6" s="1"/>
  <c r="B103" i="6" s="1"/>
  <c r="B104" i="6" s="1"/>
  <c r="B105" i="6" s="1"/>
  <c r="B106" i="6" s="1"/>
  <c r="B107" i="6" s="1"/>
  <c r="B108" i="6" s="1"/>
  <c r="B109" i="6" s="1"/>
  <c r="B110" i="6" s="1"/>
  <c r="B111" i="6" s="1"/>
  <c r="B112" i="6" s="1"/>
  <c r="B113" i="6" s="1"/>
  <c r="B114" i="6" s="1"/>
  <c r="B115" i="6" s="1"/>
  <c r="B116" i="6" s="1"/>
  <c r="B117" i="6" s="1"/>
  <c r="B118" i="6" s="1"/>
  <c r="B119" i="6" s="1"/>
  <c r="B120" i="6" s="1"/>
  <c r="B121" i="6" s="1"/>
  <c r="B122" i="6" s="1"/>
  <c r="B123" i="6" s="1"/>
  <c r="B124" i="6" s="1"/>
  <c r="B125" i="6" s="1"/>
  <c r="B126" i="6" s="1"/>
  <c r="B127" i="6" s="1"/>
  <c r="B128" i="6" s="1"/>
  <c r="B129" i="6" s="1"/>
  <c r="B130" i="6" s="1"/>
  <c r="B131" i="6" s="1"/>
  <c r="B132" i="6" s="1"/>
  <c r="B133" i="6" s="1"/>
  <c r="B134" i="6" s="1"/>
  <c r="B135" i="6" s="1"/>
  <c r="B136" i="6" s="1"/>
  <c r="B137" i="6" s="1"/>
  <c r="B138" i="6" s="1"/>
  <c r="B139" i="6" s="1"/>
  <c r="B140" i="6" s="1"/>
  <c r="B141" i="6" s="1"/>
  <c r="B142" i="6" s="1"/>
  <c r="B143" i="6" s="1"/>
  <c r="B144" i="6" s="1"/>
  <c r="B145" i="6" s="1"/>
  <c r="B146" i="6" s="1"/>
  <c r="B147" i="6" s="1"/>
  <c r="B148" i="6" s="1"/>
  <c r="B149" i="6" s="1"/>
  <c r="B150" i="6" s="1"/>
  <c r="B151" i="6" s="1"/>
  <c r="B152" i="6" s="1"/>
  <c r="B153" i="6" s="1"/>
  <c r="B154" i="6" s="1"/>
  <c r="B155" i="6" s="1"/>
  <c r="B156" i="6" s="1"/>
  <c r="B157" i="6" s="1"/>
  <c r="B158" i="6" s="1"/>
  <c r="B159" i="6" s="1"/>
  <c r="B160" i="6" s="1"/>
  <c r="B161" i="6" s="1"/>
  <c r="B162" i="6" s="1"/>
  <c r="B163" i="6" s="1"/>
  <c r="B164" i="6" s="1"/>
  <c r="B165" i="6" s="1"/>
  <c r="B166" i="6" s="1"/>
  <c r="B167" i="6" s="1"/>
  <c r="B168" i="6" s="1"/>
  <c r="B169" i="6" s="1"/>
  <c r="B170" i="6" s="1"/>
  <c r="B171" i="6" s="1"/>
  <c r="B172" i="6" s="1"/>
  <c r="B173" i="6" s="1"/>
  <c r="B174" i="6" s="1"/>
  <c r="B175" i="6" s="1"/>
  <c r="B176" i="6" s="1"/>
  <c r="B177" i="6" s="1"/>
  <c r="B178" i="6" s="1"/>
  <c r="B179" i="6" s="1"/>
  <c r="B180" i="6" s="1"/>
  <c r="B181" i="6" s="1"/>
  <c r="B182" i="6" s="1"/>
  <c r="B183" i="6" s="1"/>
  <c r="B184" i="6" s="1"/>
  <c r="B185" i="6" s="1"/>
  <c r="B186" i="6" s="1"/>
  <c r="B187" i="6" s="1"/>
  <c r="B188" i="6" s="1"/>
  <c r="B189" i="6" s="1"/>
  <c r="B190" i="6" s="1"/>
  <c r="B191" i="6" s="1"/>
  <c r="B192" i="6" s="1"/>
  <c r="B193" i="6" s="1"/>
  <c r="B194" i="6" s="1"/>
  <c r="B195" i="6" s="1"/>
  <c r="B196" i="6" s="1"/>
  <c r="B197" i="6" s="1"/>
  <c r="B198" i="6" s="1"/>
  <c r="B199" i="6" s="1"/>
  <c r="B200" i="6" s="1"/>
  <c r="B201" i="6" s="1"/>
  <c r="B202" i="6" s="1"/>
  <c r="B203" i="6" s="1"/>
  <c r="B204" i="6" s="1"/>
  <c r="B205" i="6" s="1"/>
  <c r="B206" i="6" s="1"/>
  <c r="B207" i="6" s="1"/>
  <c r="B208" i="6" s="1"/>
  <c r="B209" i="6" s="1"/>
  <c r="B210" i="6" s="1"/>
  <c r="B211" i="6" s="1"/>
  <c r="B212" i="6" s="1"/>
  <c r="B213" i="6" s="1"/>
  <c r="B214" i="6" s="1"/>
  <c r="B215" i="6" s="1"/>
  <c r="B216" i="6" s="1"/>
  <c r="B217" i="6" s="1"/>
  <c r="B218" i="6" s="1"/>
  <c r="B219" i="6" s="1"/>
  <c r="B220" i="6" s="1"/>
  <c r="B221" i="6" s="1"/>
  <c r="B222" i="6" s="1"/>
  <c r="B223" i="6" s="1"/>
  <c r="B224" i="6" s="1"/>
  <c r="B225" i="6" s="1"/>
  <c r="B226" i="6" s="1"/>
  <c r="B227" i="6" s="1"/>
  <c r="B228" i="6" s="1"/>
  <c r="B229" i="6" s="1"/>
  <c r="B230" i="6" s="1"/>
  <c r="B231" i="6" s="1"/>
  <c r="B232" i="6" s="1"/>
  <c r="B233" i="6" s="1"/>
  <c r="B234" i="6" s="1"/>
  <c r="B235" i="6" s="1"/>
  <c r="B236" i="6" s="1"/>
  <c r="B237" i="6" s="1"/>
  <c r="B238" i="6" s="1"/>
  <c r="B239" i="6" s="1"/>
  <c r="B240" i="6" s="1"/>
  <c r="B241" i="6" s="1"/>
  <c r="B242" i="6" s="1"/>
  <c r="B243" i="6" s="1"/>
  <c r="B244" i="6" s="1"/>
  <c r="B245" i="6" s="1"/>
  <c r="B246" i="6" s="1"/>
  <c r="B247" i="6" s="1"/>
  <c r="B248" i="6" s="1"/>
  <c r="B249" i="6" s="1"/>
  <c r="B250" i="6" s="1"/>
  <c r="B251" i="6" s="1"/>
  <c r="B252" i="6" s="1"/>
  <c r="B253" i="6" s="1"/>
  <c r="B254" i="6" s="1"/>
  <c r="B255" i="6" s="1"/>
  <c r="B256" i="6" s="1"/>
  <c r="B257" i="6" s="1"/>
  <c r="B258" i="6" s="1"/>
  <c r="B259" i="6" s="1"/>
  <c r="B260" i="6" s="1"/>
  <c r="B261" i="6" s="1"/>
  <c r="B262" i="6" s="1"/>
  <c r="B263" i="6" s="1"/>
  <c r="B264" i="6" s="1"/>
  <c r="B265" i="6" s="1"/>
  <c r="B266" i="6" s="1"/>
  <c r="B267" i="6" s="1"/>
  <c r="B268" i="6" s="1"/>
  <c r="B269" i="6" s="1"/>
  <c r="B270" i="6" s="1"/>
  <c r="B271" i="6" s="1"/>
  <c r="B272" i="6" s="1"/>
  <c r="B273" i="6" s="1"/>
  <c r="B274" i="6" s="1"/>
  <c r="B275" i="6" s="1"/>
  <c r="B276" i="6" s="1"/>
  <c r="B277" i="6" s="1"/>
  <c r="B278" i="6" s="1"/>
  <c r="B279" i="6" s="1"/>
  <c r="B280" i="6" s="1"/>
  <c r="B281" i="6" s="1"/>
  <c r="B282" i="6" s="1"/>
  <c r="B283" i="6" s="1"/>
  <c r="B284" i="6" s="1"/>
  <c r="B285" i="6" s="1"/>
  <c r="B286" i="6" s="1"/>
  <c r="B287" i="6" s="1"/>
  <c r="B288" i="6" s="1"/>
  <c r="B289" i="6" s="1"/>
  <c r="B290" i="6" s="1"/>
  <c r="B291" i="6" s="1"/>
  <c r="B292" i="6" s="1"/>
  <c r="B293" i="6" s="1"/>
  <c r="B294" i="6" s="1"/>
  <c r="B295" i="6" s="1"/>
  <c r="B296" i="6" s="1"/>
  <c r="B297" i="6" s="1"/>
  <c r="B298" i="6" s="1"/>
  <c r="B299" i="6" s="1"/>
  <c r="B300" i="6" s="1"/>
  <c r="B301" i="6" s="1"/>
  <c r="B302" i="6" s="1"/>
  <c r="B303" i="6" s="1"/>
  <c r="B304" i="6" s="1"/>
  <c r="B305" i="6" s="1"/>
  <c r="B306" i="6" s="1"/>
  <c r="B307" i="6" s="1"/>
  <c r="B308" i="6" s="1"/>
  <c r="B309" i="6" s="1"/>
  <c r="B310" i="6" s="1"/>
  <c r="B311" i="6" s="1"/>
  <c r="B312" i="6" s="1"/>
  <c r="B313" i="6" s="1"/>
  <c r="B314" i="6" s="1"/>
  <c r="B315" i="6" s="1"/>
  <c r="B316" i="6" s="1"/>
  <c r="E71" i="6"/>
  <c r="D71" i="6"/>
  <c r="C71" i="6"/>
  <c r="C20" i="6"/>
  <c r="D20" i="6" s="1"/>
  <c r="B20" i="6"/>
  <c r="H13" i="6"/>
  <c r="A13" i="6"/>
  <c r="B22" i="10" l="1"/>
  <c r="B42" i="10"/>
  <c r="B23" i="10"/>
  <c r="B30" i="10"/>
  <c r="B37" i="10"/>
  <c r="B35" i="10"/>
  <c r="B29" i="10"/>
  <c r="C77" i="6"/>
  <c r="B21" i="6"/>
  <c r="D20" i="1"/>
  <c r="B44" i="10"/>
  <c r="B40" i="10"/>
  <c r="B36" i="10"/>
  <c r="B32" i="10"/>
  <c r="B28" i="10"/>
  <c r="B24" i="10"/>
  <c r="B43" i="10"/>
  <c r="B41" i="10"/>
  <c r="B34" i="10"/>
  <c r="B27" i="10"/>
  <c r="B25" i="10"/>
  <c r="D7" i="10"/>
  <c r="C22" i="10" s="1"/>
  <c r="D22" i="10" s="1"/>
  <c r="B21" i="10"/>
  <c r="B26" i="10"/>
  <c r="B31" i="10"/>
  <c r="B33" i="10"/>
  <c r="B38" i="10"/>
  <c r="E22" i="10" l="1"/>
  <c r="C53" i="10" s="1"/>
  <c r="C29" i="10"/>
  <c r="D29" i="10" s="1"/>
  <c r="E29" i="10" s="1"/>
  <c r="C60" i="10" s="1"/>
  <c r="C35" i="10"/>
  <c r="D35" i="10" s="1"/>
  <c r="E35" i="10" s="1"/>
  <c r="C66" i="10" s="1"/>
  <c r="C21" i="10"/>
  <c r="D21" i="10" s="1"/>
  <c r="C23" i="10"/>
  <c r="D23" i="10" s="1"/>
  <c r="E23" i="10" s="1"/>
  <c r="C54" i="10" s="1"/>
  <c r="C77" i="1"/>
  <c r="C38" i="10"/>
  <c r="D38" i="10" s="1"/>
  <c r="E38" i="10" s="1"/>
  <c r="C69" i="10" s="1"/>
  <c r="C26" i="10"/>
  <c r="D26" i="10" s="1"/>
  <c r="E26" i="10" s="1"/>
  <c r="C57" i="10" s="1"/>
  <c r="C27" i="10"/>
  <c r="D27" i="10" s="1"/>
  <c r="E27" i="10" s="1"/>
  <c r="C58" i="10" s="1"/>
  <c r="C24" i="10"/>
  <c r="D24" i="10" s="1"/>
  <c r="E24" i="10" s="1"/>
  <c r="C55" i="10" s="1"/>
  <c r="C40" i="10"/>
  <c r="D40" i="10" s="1"/>
  <c r="E40" i="10" s="1"/>
  <c r="C71" i="10" s="1"/>
  <c r="C34" i="10"/>
  <c r="D34" i="10" s="1"/>
  <c r="E34" i="10" s="1"/>
  <c r="C65" i="10" s="1"/>
  <c r="C28" i="10"/>
  <c r="D28" i="10" s="1"/>
  <c r="E28" i="10" s="1"/>
  <c r="C59" i="10" s="1"/>
  <c r="C44" i="10"/>
  <c r="D44" i="10" s="1"/>
  <c r="E44" i="10" s="1"/>
  <c r="C75" i="10" s="1"/>
  <c r="B22" i="6"/>
  <c r="D21" i="6"/>
  <c r="C21" i="6"/>
  <c r="C33" i="10"/>
  <c r="D33" i="10" s="1"/>
  <c r="E33" i="10" s="1"/>
  <c r="C64" i="10" s="1"/>
  <c r="C41" i="10"/>
  <c r="D41" i="10" s="1"/>
  <c r="E41" i="10" s="1"/>
  <c r="C72" i="10" s="1"/>
  <c r="C32" i="10"/>
  <c r="D32" i="10" s="1"/>
  <c r="E32" i="10" s="1"/>
  <c r="C63" i="10" s="1"/>
  <c r="C30" i="10"/>
  <c r="D30" i="10" s="1"/>
  <c r="E30" i="10" s="1"/>
  <c r="C61" i="10" s="1"/>
  <c r="C42" i="10"/>
  <c r="D42" i="10" s="1"/>
  <c r="E42" i="10" s="1"/>
  <c r="C73" i="10" s="1"/>
  <c r="C31" i="10"/>
  <c r="D31" i="10" s="1"/>
  <c r="E31" i="10" s="1"/>
  <c r="C62" i="10" s="1"/>
  <c r="C25" i="10"/>
  <c r="D25" i="10" s="1"/>
  <c r="E25" i="10" s="1"/>
  <c r="C56" i="10" s="1"/>
  <c r="C43" i="10"/>
  <c r="D43" i="10" s="1"/>
  <c r="E43" i="10" s="1"/>
  <c r="C74" i="10" s="1"/>
  <c r="C36" i="10"/>
  <c r="D36" i="10" s="1"/>
  <c r="E36" i="10" s="1"/>
  <c r="C67" i="10" s="1"/>
  <c r="C37" i="10"/>
  <c r="D37" i="10" s="1"/>
  <c r="E37" i="10" s="1"/>
  <c r="C68" i="10" s="1"/>
  <c r="C39" i="10"/>
  <c r="D39" i="10" s="1"/>
  <c r="E39" i="10" s="1"/>
  <c r="C70" i="10" s="1"/>
  <c r="B21" i="1"/>
  <c r="D22" i="6" l="1"/>
  <c r="C79" i="6" s="1"/>
  <c r="C22" i="6"/>
  <c r="B23" i="6" s="1"/>
  <c r="C45" i="10"/>
  <c r="D13" i="10" s="1"/>
  <c r="D45" i="10"/>
  <c r="E21" i="10"/>
  <c r="D21" i="1"/>
  <c r="C21" i="1"/>
  <c r="C78" i="6"/>
  <c r="C23" i="6" l="1"/>
  <c r="D23" i="6"/>
  <c r="C78" i="1"/>
  <c r="D11" i="10"/>
  <c r="D12" i="10"/>
  <c r="D78" i="6"/>
  <c r="D77" i="6"/>
  <c r="C52" i="10"/>
  <c r="D10" i="10" s="1"/>
  <c r="E45" i="10"/>
  <c r="D14" i="10" s="1"/>
  <c r="B22" i="1"/>
  <c r="D77" i="1" l="1"/>
  <c r="B23" i="1"/>
  <c r="C22" i="1"/>
  <c r="D22" i="1"/>
  <c r="C80" i="6"/>
  <c r="B24" i="6"/>
  <c r="D24" i="6" l="1"/>
  <c r="C24" i="6"/>
  <c r="B25" i="6" s="1"/>
  <c r="C79" i="1"/>
  <c r="D23" i="1"/>
  <c r="C80" i="1" s="1"/>
  <c r="C23" i="1"/>
  <c r="B24" i="1" s="1"/>
  <c r="D79" i="6"/>
  <c r="C25" i="6" l="1"/>
  <c r="B26" i="6" s="1"/>
  <c r="D25" i="6"/>
  <c r="C82" i="6" s="1"/>
  <c r="D24" i="1"/>
  <c r="C81" i="1" s="1"/>
  <c r="C24" i="1"/>
  <c r="B25" i="1" s="1"/>
  <c r="D79" i="1"/>
  <c r="D78" i="1"/>
  <c r="C81" i="6"/>
  <c r="D25" i="1" l="1"/>
  <c r="C25" i="1"/>
  <c r="B26" i="1" s="1"/>
  <c r="D26" i="6"/>
  <c r="C26" i="6"/>
  <c r="B27" i="6" s="1"/>
  <c r="D81" i="6"/>
  <c r="D80" i="6"/>
  <c r="D80" i="1"/>
  <c r="C27" i="6" l="1"/>
  <c r="D27" i="6"/>
  <c r="C84" i="6" s="1"/>
  <c r="B27" i="1"/>
  <c r="C26" i="1"/>
  <c r="D26" i="1"/>
  <c r="C83" i="1" s="1"/>
  <c r="C83" i="6"/>
  <c r="C82" i="1"/>
  <c r="C27" i="1" l="1"/>
  <c r="D27" i="1"/>
  <c r="C84" i="1" s="1"/>
  <c r="D83" i="6"/>
  <c r="D82" i="6"/>
  <c r="D83" i="1"/>
  <c r="B28" i="6"/>
  <c r="D82" i="1"/>
  <c r="D81" i="1"/>
  <c r="B28" i="1" l="1"/>
  <c r="D28" i="6"/>
  <c r="C85" i="6" s="1"/>
  <c r="B29" i="6"/>
  <c r="C28" i="6"/>
  <c r="D28" i="1" l="1"/>
  <c r="C85" i="1" s="1"/>
  <c r="C28" i="1"/>
  <c r="B29" i="1"/>
  <c r="B30" i="6"/>
  <c r="C29" i="6"/>
  <c r="D29" i="6"/>
  <c r="C86" i="6" s="1"/>
  <c r="D85" i="6"/>
  <c r="D84" i="6"/>
  <c r="D29" i="1" l="1"/>
  <c r="C86" i="1" s="1"/>
  <c r="C29" i="1"/>
  <c r="B30" i="1" s="1"/>
  <c r="D30" i="6"/>
  <c r="C87" i="6" s="1"/>
  <c r="C30" i="6"/>
  <c r="B31" i="6" s="1"/>
  <c r="D85" i="1"/>
  <c r="D84" i="1"/>
  <c r="C31" i="6" l="1"/>
  <c r="C32" i="6" s="1"/>
  <c r="B31" i="1"/>
  <c r="C30" i="1"/>
  <c r="D30" i="1"/>
  <c r="C87" i="1" s="1"/>
  <c r="D86" i="6"/>
  <c r="D31" i="1" l="1"/>
  <c r="C31" i="1"/>
  <c r="C32" i="1" s="1"/>
  <c r="D86" i="1"/>
  <c r="D31" i="6"/>
  <c r="C88" i="6" l="1"/>
  <c r="D32" i="6"/>
  <c r="E20" i="6"/>
  <c r="C88" i="1"/>
  <c r="D32" i="1"/>
  <c r="E20" i="1"/>
  <c r="F20" i="1" l="1"/>
  <c r="G20" i="1"/>
  <c r="F20" i="6"/>
  <c r="G20" i="6"/>
  <c r="D87" i="1"/>
  <c r="D87" i="6"/>
  <c r="C89" i="1" l="1"/>
  <c r="C89" i="6"/>
  <c r="E21" i="1"/>
  <c r="E21" i="6"/>
  <c r="F21" i="6" l="1"/>
  <c r="E22" i="6"/>
  <c r="D88" i="6"/>
  <c r="G21" i="1"/>
  <c r="F21" i="1"/>
  <c r="E22" i="1"/>
  <c r="D88" i="1"/>
  <c r="G22" i="1" l="1"/>
  <c r="C91" i="1" s="1"/>
  <c r="F22" i="1"/>
  <c r="E23" i="1" s="1"/>
  <c r="C90" i="1"/>
  <c r="E23" i="6"/>
  <c r="G22" i="6"/>
  <c r="C91" i="6" s="1"/>
  <c r="F22" i="6"/>
  <c r="G21" i="6"/>
  <c r="F23" i="1" l="1"/>
  <c r="G23" i="1"/>
  <c r="C90" i="6"/>
  <c r="G23" i="6"/>
  <c r="C92" i="6" s="1"/>
  <c r="E24" i="6"/>
  <c r="F23" i="6"/>
  <c r="D90" i="1"/>
  <c r="D89" i="1"/>
  <c r="F24" i="6" l="1"/>
  <c r="E25" i="6" s="1"/>
  <c r="G24" i="6"/>
  <c r="C93" i="6" s="1"/>
  <c r="D90" i="6"/>
  <c r="D89" i="6"/>
  <c r="C92" i="1"/>
  <c r="D91" i="6"/>
  <c r="E24" i="1"/>
  <c r="F25" i="6" l="1"/>
  <c r="E26" i="6" s="1"/>
  <c r="D91" i="1"/>
  <c r="D92" i="6"/>
  <c r="E25" i="1"/>
  <c r="G24" i="1"/>
  <c r="F24" i="1"/>
  <c r="F26" i="6" l="1"/>
  <c r="E27" i="6" s="1"/>
  <c r="G25" i="1"/>
  <c r="C94" i="1" s="1"/>
  <c r="F25" i="1"/>
  <c r="E26" i="1" s="1"/>
  <c r="G25" i="6"/>
  <c r="C93" i="1"/>
  <c r="G26" i="1" l="1"/>
  <c r="C95" i="1" s="1"/>
  <c r="F26" i="1"/>
  <c r="E27" i="1" s="1"/>
  <c r="F27" i="6"/>
  <c r="G27" i="6" s="1"/>
  <c r="C96" i="6" s="1"/>
  <c r="D93" i="1"/>
  <c r="D92" i="1"/>
  <c r="D94" i="1"/>
  <c r="C94" i="6"/>
  <c r="G26" i="6"/>
  <c r="C95" i="6" s="1"/>
  <c r="F27" i="1" l="1"/>
  <c r="E28" i="1" s="1"/>
  <c r="G27" i="1"/>
  <c r="C96" i="1" s="1"/>
  <c r="D95" i="6"/>
  <c r="D94" i="6"/>
  <c r="D93" i="6"/>
  <c r="E28" i="6"/>
  <c r="F28" i="1" l="1"/>
  <c r="G28" i="1"/>
  <c r="C97" i="1" s="1"/>
  <c r="E29" i="1"/>
  <c r="D96" i="1"/>
  <c r="D95" i="1"/>
  <c r="F28" i="6"/>
  <c r="E29" i="6" s="1"/>
  <c r="G28" i="6"/>
  <c r="C97" i="6" s="1"/>
  <c r="F29" i="6" l="1"/>
  <c r="G29" i="6" s="1"/>
  <c r="C98" i="6" s="1"/>
  <c r="D96" i="6"/>
  <c r="G29" i="1"/>
  <c r="C98" i="1" s="1"/>
  <c r="F29" i="1"/>
  <c r="E30" i="1" s="1"/>
  <c r="G30" i="1" l="1"/>
  <c r="C99" i="1" s="1"/>
  <c r="F30" i="1"/>
  <c r="E31" i="1" s="1"/>
  <c r="D97" i="6"/>
  <c r="D98" i="1"/>
  <c r="E30" i="6"/>
  <c r="D97" i="1"/>
  <c r="F31" i="1" l="1"/>
  <c r="F32" i="1" s="1"/>
  <c r="G31" i="1"/>
  <c r="H20" i="1" s="1"/>
  <c r="E31" i="6"/>
  <c r="F30" i="6"/>
  <c r="G30" i="6"/>
  <c r="C99" i="6" s="1"/>
  <c r="I20" i="1" l="1"/>
  <c r="J20" i="1"/>
  <c r="F31" i="6"/>
  <c r="F32" i="6" s="1"/>
  <c r="D98" i="6"/>
  <c r="C100" i="1"/>
  <c r="G32" i="1"/>
  <c r="C101" i="1" l="1"/>
  <c r="H20" i="6"/>
  <c r="D100" i="1"/>
  <c r="D99" i="1"/>
  <c r="G31" i="6"/>
  <c r="H21" i="1"/>
  <c r="I21" i="1" l="1"/>
  <c r="J21" i="1"/>
  <c r="H22" i="1"/>
  <c r="J20" i="6"/>
  <c r="I20" i="6"/>
  <c r="C100" i="6"/>
  <c r="G32" i="6"/>
  <c r="J22" i="1" l="1"/>
  <c r="C103" i="1" s="1"/>
  <c r="I22" i="1"/>
  <c r="H23" i="1"/>
  <c r="C102" i="1"/>
  <c r="C101" i="6"/>
  <c r="D99" i="6"/>
  <c r="H21" i="6"/>
  <c r="J23" i="1" l="1"/>
  <c r="C104" i="1" s="1"/>
  <c r="I23" i="1"/>
  <c r="H24" i="1" s="1"/>
  <c r="I21" i="6"/>
  <c r="J21" i="6"/>
  <c r="D100" i="6"/>
  <c r="D102" i="1"/>
  <c r="D101" i="1"/>
  <c r="I24" i="1" l="1"/>
  <c r="H25" i="1" s="1"/>
  <c r="J24" i="1"/>
  <c r="C105" i="1" s="1"/>
  <c r="C102" i="6"/>
  <c r="H22" i="6"/>
  <c r="D103" i="1"/>
  <c r="J25" i="1" l="1"/>
  <c r="I25" i="1"/>
  <c r="H26" i="1" s="1"/>
  <c r="D101" i="6"/>
  <c r="I22" i="6"/>
  <c r="D104" i="1"/>
  <c r="J26" i="1" l="1"/>
  <c r="C107" i="1" s="1"/>
  <c r="I26" i="1"/>
  <c r="H27" i="1" s="1"/>
  <c r="C106" i="1"/>
  <c r="J22" i="6"/>
  <c r="H23" i="6"/>
  <c r="J27" i="1" l="1"/>
  <c r="C108" i="1" s="1"/>
  <c r="I27" i="1"/>
  <c r="H28" i="1" s="1"/>
  <c r="H24" i="6"/>
  <c r="I23" i="6"/>
  <c r="J23" i="6" s="1"/>
  <c r="C103" i="6"/>
  <c r="D106" i="1"/>
  <c r="D105" i="1"/>
  <c r="D107" i="1"/>
  <c r="C104" i="6" l="1"/>
  <c r="I28" i="1"/>
  <c r="H29" i="1" s="1"/>
  <c r="J28" i="1"/>
  <c r="C109" i="1" s="1"/>
  <c r="I24" i="6"/>
  <c r="J24" i="6" s="1"/>
  <c r="D103" i="6"/>
  <c r="D102" i="6"/>
  <c r="D108" i="1"/>
  <c r="C105" i="6" l="1"/>
  <c r="I29" i="1"/>
  <c r="H30" i="1"/>
  <c r="J29" i="1"/>
  <c r="C110" i="1" s="1"/>
  <c r="H25" i="6"/>
  <c r="D109" i="1"/>
  <c r="D104" i="6"/>
  <c r="J30" i="1" l="1"/>
  <c r="C111" i="1" s="1"/>
  <c r="I30" i="1"/>
  <c r="H31" i="1"/>
  <c r="H26" i="6"/>
  <c r="I25" i="6"/>
  <c r="J25" i="6"/>
  <c r="C106" i="6" s="1"/>
  <c r="D110" i="1"/>
  <c r="D105" i="6"/>
  <c r="I31" i="1" l="1"/>
  <c r="I32" i="1" s="1"/>
  <c r="H27" i="6"/>
  <c r="I26" i="6"/>
  <c r="J26" i="6" s="1"/>
  <c r="C107" i="6" s="1"/>
  <c r="D106" i="6" l="1"/>
  <c r="I27" i="6"/>
  <c r="J27" i="6" s="1"/>
  <c r="C108" i="6" s="1"/>
  <c r="J31" i="1"/>
  <c r="D107" i="6" l="1"/>
  <c r="H28" i="6"/>
  <c r="C112" i="1"/>
  <c r="J32" i="1"/>
  <c r="K20" i="1"/>
  <c r="I28" i="6" l="1"/>
  <c r="J28" i="6"/>
  <c r="C109" i="6" s="1"/>
  <c r="H29" i="6"/>
  <c r="D111" i="1"/>
  <c r="L20" i="1"/>
  <c r="K21" i="1" s="1"/>
  <c r="L21" i="1" l="1"/>
  <c r="K22" i="1" s="1"/>
  <c r="M21" i="1"/>
  <c r="C114" i="1" s="1"/>
  <c r="D109" i="6"/>
  <c r="D108" i="6"/>
  <c r="J29" i="6"/>
  <c r="C110" i="6" s="1"/>
  <c r="H30" i="6"/>
  <c r="I29" i="6"/>
  <c r="M20" i="1"/>
  <c r="L22" i="1" l="1"/>
  <c r="K23" i="1"/>
  <c r="M22" i="1"/>
  <c r="C115" i="1" s="1"/>
  <c r="J30" i="6"/>
  <c r="C111" i="6" s="1"/>
  <c r="D110" i="6" s="1"/>
  <c r="I30" i="6"/>
  <c r="H31" i="6" s="1"/>
  <c r="C113" i="1"/>
  <c r="I31" i="6" l="1"/>
  <c r="I32" i="6" s="1"/>
  <c r="K20" i="6"/>
  <c r="J31" i="6"/>
  <c r="L23" i="1"/>
  <c r="K24" i="1"/>
  <c r="D114" i="1"/>
  <c r="D113" i="1"/>
  <c r="D112" i="1"/>
  <c r="C112" i="6" l="1"/>
  <c r="J32" i="6"/>
  <c r="L20" i="6"/>
  <c r="M20" i="6"/>
  <c r="L24" i="1"/>
  <c r="M24" i="1" s="1"/>
  <c r="C117" i="1" s="1"/>
  <c r="M23" i="1"/>
  <c r="C113" i="6" l="1"/>
  <c r="K25" i="1"/>
  <c r="C116" i="1"/>
  <c r="K21" i="6"/>
  <c r="D112" i="6"/>
  <c r="D111" i="6"/>
  <c r="K26" i="1" l="1"/>
  <c r="L25" i="1"/>
  <c r="M25" i="1"/>
  <c r="L21" i="6"/>
  <c r="D116" i="1"/>
  <c r="D115" i="1"/>
  <c r="C118" i="1" l="1"/>
  <c r="K22" i="6"/>
  <c r="M21" i="6"/>
  <c r="L26" i="1"/>
  <c r="M26" i="1" s="1"/>
  <c r="C119" i="1" l="1"/>
  <c r="K27" i="1"/>
  <c r="K23" i="6"/>
  <c r="L22" i="6"/>
  <c r="M22" i="6"/>
  <c r="C115" i="6" s="1"/>
  <c r="D118" i="1"/>
  <c r="D117" i="1"/>
  <c r="C114" i="6"/>
  <c r="L23" i="6" l="1"/>
  <c r="M23" i="6" s="1"/>
  <c r="K24" i="6"/>
  <c r="L27" i="1"/>
  <c r="M27" i="1" s="1"/>
  <c r="C120" i="1" s="1"/>
  <c r="D114" i="6"/>
  <c r="D113" i="6"/>
  <c r="D119" i="1" l="1"/>
  <c r="C116" i="6"/>
  <c r="L24" i="6"/>
  <c r="K25" i="6" s="1"/>
  <c r="K28" i="1"/>
  <c r="L25" i="6" l="1"/>
  <c r="M25" i="6" s="1"/>
  <c r="C118" i="6" s="1"/>
  <c r="M28" i="1"/>
  <c r="C121" i="1" s="1"/>
  <c r="L28" i="1"/>
  <c r="K29" i="1" s="1"/>
  <c r="D115" i="6"/>
  <c r="M24" i="6"/>
  <c r="L29" i="1" l="1"/>
  <c r="K30" i="1" s="1"/>
  <c r="M29" i="1"/>
  <c r="C122" i="1" s="1"/>
  <c r="K26" i="6"/>
  <c r="D120" i="1"/>
  <c r="C117" i="6"/>
  <c r="L30" i="1" l="1"/>
  <c r="K31" i="1" s="1"/>
  <c r="M30" i="1"/>
  <c r="C123" i="1" s="1"/>
  <c r="D117" i="6"/>
  <c r="D116" i="6"/>
  <c r="D121" i="1"/>
  <c r="L26" i="6"/>
  <c r="M26" i="6" s="1"/>
  <c r="C119" i="6" s="1"/>
  <c r="D118" i="6" l="1"/>
  <c r="M31" i="1"/>
  <c r="N20" i="1"/>
  <c r="L31" i="1"/>
  <c r="L32" i="1" s="1"/>
  <c r="K27" i="6"/>
  <c r="D122" i="1"/>
  <c r="C124" i="1" l="1"/>
  <c r="M32" i="1"/>
  <c r="P20" i="1"/>
  <c r="N21" i="1"/>
  <c r="O20" i="1"/>
  <c r="L27" i="6"/>
  <c r="M27" i="6" s="1"/>
  <c r="C120" i="6" s="1"/>
  <c r="K28" i="6"/>
  <c r="D119" i="6" l="1"/>
  <c r="L28" i="6"/>
  <c r="M28" i="6" s="1"/>
  <c r="C121" i="6" s="1"/>
  <c r="P21" i="1"/>
  <c r="C126" i="1" s="1"/>
  <c r="N22" i="1"/>
  <c r="O21" i="1"/>
  <c r="C125" i="1"/>
  <c r="D123" i="1"/>
  <c r="D120" i="6" l="1"/>
  <c r="O22" i="1"/>
  <c r="K29" i="6"/>
  <c r="D125" i="1"/>
  <c r="D124" i="1"/>
  <c r="L29" i="6" l="1"/>
  <c r="M29" i="6" s="1"/>
  <c r="C122" i="6" s="1"/>
  <c r="N23" i="1"/>
  <c r="P22" i="1"/>
  <c r="D121" i="6" l="1"/>
  <c r="C127" i="1"/>
  <c r="K30" i="6"/>
  <c r="O23" i="1"/>
  <c r="N24" i="1"/>
  <c r="P23" i="1"/>
  <c r="C128" i="1" s="1"/>
  <c r="O24" i="1" l="1"/>
  <c r="P24" i="1" s="1"/>
  <c r="N25" i="1"/>
  <c r="D127" i="1"/>
  <c r="D126" i="1"/>
  <c r="L30" i="6"/>
  <c r="M30" i="6" s="1"/>
  <c r="C123" i="6" s="1"/>
  <c r="D122" i="6" l="1"/>
  <c r="C129" i="1"/>
  <c r="O25" i="1"/>
  <c r="P25" i="1" s="1"/>
  <c r="K31" i="6"/>
  <c r="C130" i="1" l="1"/>
  <c r="L31" i="6"/>
  <c r="L32" i="6" s="1"/>
  <c r="N26" i="1"/>
  <c r="D129" i="1"/>
  <c r="D128" i="1"/>
  <c r="O26" i="1" l="1"/>
  <c r="N27" i="1" s="1"/>
  <c r="P26" i="1"/>
  <c r="C131" i="1" s="1"/>
  <c r="M31" i="6"/>
  <c r="N20" i="6"/>
  <c r="D130" i="1"/>
  <c r="O27" i="1" l="1"/>
  <c r="N28" i="1" s="1"/>
  <c r="O20" i="6"/>
  <c r="P20" i="6"/>
  <c r="C124" i="6"/>
  <c r="M32" i="6"/>
  <c r="O28" i="1" l="1"/>
  <c r="P28" i="1" s="1"/>
  <c r="C133" i="1" s="1"/>
  <c r="C125" i="6"/>
  <c r="P27" i="1"/>
  <c r="C132" i="1" s="1"/>
  <c r="D123" i="6"/>
  <c r="N21" i="6"/>
  <c r="D124" i="6" l="1"/>
  <c r="D132" i="1"/>
  <c r="D131" i="1"/>
  <c r="O21" i="6"/>
  <c r="P21" i="6"/>
  <c r="N22" i="6"/>
  <c r="N29" i="1"/>
  <c r="O22" i="6" l="1"/>
  <c r="P22" i="6" s="1"/>
  <c r="C126" i="6"/>
  <c r="P29" i="1"/>
  <c r="C134" i="1" s="1"/>
  <c r="N30" i="1"/>
  <c r="O29" i="1"/>
  <c r="C127" i="6" l="1"/>
  <c r="D133" i="1"/>
  <c r="N23" i="6"/>
  <c r="O30" i="1"/>
  <c r="N31" i="1" s="1"/>
  <c r="P30" i="1"/>
  <c r="C135" i="1" s="1"/>
  <c r="D126" i="6"/>
  <c r="D125" i="6"/>
  <c r="O31" i="1" l="1"/>
  <c r="O32" i="1" s="1"/>
  <c r="P31" i="1"/>
  <c r="D134" i="1"/>
  <c r="O23" i="6"/>
  <c r="P23" i="6"/>
  <c r="C128" i="6" l="1"/>
  <c r="C136" i="1"/>
  <c r="P32" i="1"/>
  <c r="N24" i="6"/>
  <c r="Q20" i="1"/>
  <c r="R20" i="1" l="1"/>
  <c r="P24" i="6"/>
  <c r="O24" i="6"/>
  <c r="N25" i="6"/>
  <c r="D127" i="6"/>
  <c r="D135" i="1"/>
  <c r="S20" i="1" l="1"/>
  <c r="C129" i="6"/>
  <c r="O25" i="6"/>
  <c r="P25" i="6"/>
  <c r="C130" i="6" s="1"/>
  <c r="N26" i="6"/>
  <c r="Q21" i="1"/>
  <c r="R21" i="1" l="1"/>
  <c r="Q22" i="1" s="1"/>
  <c r="O26" i="6"/>
  <c r="N27" i="6" s="1"/>
  <c r="D129" i="6"/>
  <c r="D128" i="6"/>
  <c r="C137" i="1"/>
  <c r="O27" i="6" l="1"/>
  <c r="N28" i="6" s="1"/>
  <c r="S22" i="1"/>
  <c r="C139" i="1" s="1"/>
  <c r="R22" i="1"/>
  <c r="Q23" i="1" s="1"/>
  <c r="D136" i="1"/>
  <c r="P26" i="6"/>
  <c r="C131" i="6" s="1"/>
  <c r="S21" i="1"/>
  <c r="R23" i="1" l="1"/>
  <c r="S23" i="1"/>
  <c r="C140" i="1" s="1"/>
  <c r="D139" i="1" s="1"/>
  <c r="P28" i="6"/>
  <c r="C133" i="6" s="1"/>
  <c r="O28" i="6"/>
  <c r="N29" i="6" s="1"/>
  <c r="C138" i="1"/>
  <c r="P27" i="6"/>
  <c r="C132" i="6" s="1"/>
  <c r="D131" i="6"/>
  <c r="D130" i="6"/>
  <c r="O29" i="6" l="1"/>
  <c r="N30" i="6" s="1"/>
  <c r="P29" i="6"/>
  <c r="C134" i="6" s="1"/>
  <c r="D133" i="6" s="1"/>
  <c r="D138" i="1"/>
  <c r="D137" i="1"/>
  <c r="D132" i="6"/>
  <c r="Q24" i="1"/>
  <c r="O30" i="6" l="1"/>
  <c r="P30" i="6" s="1"/>
  <c r="C135" i="6" s="1"/>
  <c r="R24" i="1"/>
  <c r="Q25" i="1"/>
  <c r="S24" i="1"/>
  <c r="D134" i="6" l="1"/>
  <c r="C141" i="1"/>
  <c r="N31" i="6"/>
  <c r="R25" i="1"/>
  <c r="S25" i="1" s="1"/>
  <c r="Q26" i="1"/>
  <c r="C142" i="1" l="1"/>
  <c r="D141" i="1"/>
  <c r="D140" i="1"/>
  <c r="R26" i="1"/>
  <c r="S26" i="1" s="1"/>
  <c r="P31" i="6"/>
  <c r="O31" i="6"/>
  <c r="O32" i="6" s="1"/>
  <c r="Q20" i="6"/>
  <c r="C143" i="1" l="1"/>
  <c r="R20" i="6"/>
  <c r="Q27" i="1"/>
  <c r="C136" i="6"/>
  <c r="P32" i="6"/>
  <c r="D142" i="1"/>
  <c r="D135" i="6" l="1"/>
  <c r="Q21" i="6"/>
  <c r="R27" i="1"/>
  <c r="Q28" i="1" s="1"/>
  <c r="S27" i="1"/>
  <c r="C144" i="1" s="1"/>
  <c r="S20" i="6"/>
  <c r="R28" i="1" l="1"/>
  <c r="Q29" i="1" s="1"/>
  <c r="D143" i="1"/>
  <c r="C137" i="6"/>
  <c r="Q22" i="6"/>
  <c r="R21" i="6"/>
  <c r="R29" i="1" l="1"/>
  <c r="S29" i="1" s="1"/>
  <c r="C146" i="1" s="1"/>
  <c r="R22" i="6"/>
  <c r="S22" i="6" s="1"/>
  <c r="C139" i="6" s="1"/>
  <c r="S28" i="1"/>
  <c r="C145" i="1" s="1"/>
  <c r="D136" i="6"/>
  <c r="S21" i="6"/>
  <c r="C138" i="6" l="1"/>
  <c r="Q30" i="1"/>
  <c r="D145" i="1"/>
  <c r="D144" i="1"/>
  <c r="Q23" i="6"/>
  <c r="R23" i="6" l="1"/>
  <c r="D138" i="6"/>
  <c r="D137" i="6"/>
  <c r="R30" i="1"/>
  <c r="Q31" i="1" s="1"/>
  <c r="R31" i="1" l="1"/>
  <c r="R32" i="1" s="1"/>
  <c r="T20" i="1"/>
  <c r="S31" i="1"/>
  <c r="S30" i="1"/>
  <c r="C147" i="1" s="1"/>
  <c r="Q24" i="6"/>
  <c r="S23" i="6"/>
  <c r="C140" i="6" l="1"/>
  <c r="C148" i="1"/>
  <c r="S32" i="1"/>
  <c r="U20" i="1"/>
  <c r="V20" i="1"/>
  <c r="D147" i="1"/>
  <c r="D146" i="1"/>
  <c r="R24" i="6"/>
  <c r="Q25" i="6" s="1"/>
  <c r="S24" i="6"/>
  <c r="C141" i="6" s="1"/>
  <c r="R25" i="6" l="1"/>
  <c r="S25" i="6"/>
  <c r="C142" i="6" s="1"/>
  <c r="Q26" i="6"/>
  <c r="D141" i="6"/>
  <c r="C149" i="1"/>
  <c r="T21" i="1"/>
  <c r="D140" i="6"/>
  <c r="D139" i="6"/>
  <c r="T22" i="1" l="1"/>
  <c r="V21" i="1"/>
  <c r="U21" i="1"/>
  <c r="R26" i="6"/>
  <c r="Q27" i="6" s="1"/>
  <c r="S26" i="6"/>
  <c r="C143" i="6" s="1"/>
  <c r="D148" i="1"/>
  <c r="R27" i="6" l="1"/>
  <c r="S27" i="6" s="1"/>
  <c r="C144" i="6" s="1"/>
  <c r="C150" i="1"/>
  <c r="V22" i="1"/>
  <c r="C151" i="1" s="1"/>
  <c r="T23" i="1"/>
  <c r="U22" i="1"/>
  <c r="D142" i="6"/>
  <c r="D143" i="6" l="1"/>
  <c r="Q28" i="6"/>
  <c r="U23" i="1"/>
  <c r="D150" i="1"/>
  <c r="D149" i="1"/>
  <c r="R28" i="6" l="1"/>
  <c r="S28" i="6" s="1"/>
  <c r="C145" i="6" s="1"/>
  <c r="Q29" i="6"/>
  <c r="T24" i="1"/>
  <c r="V23" i="1"/>
  <c r="D144" i="6" l="1"/>
  <c r="S29" i="6"/>
  <c r="C146" i="6" s="1"/>
  <c r="Q30" i="6"/>
  <c r="R29" i="6"/>
  <c r="C152" i="1"/>
  <c r="T25" i="1"/>
  <c r="U24" i="1"/>
  <c r="V24" i="1"/>
  <c r="C153" i="1" s="1"/>
  <c r="R30" i="6" l="1"/>
  <c r="Q31" i="6" s="1"/>
  <c r="S30" i="6"/>
  <c r="C147" i="6" s="1"/>
  <c r="D146" i="6"/>
  <c r="U25" i="1"/>
  <c r="T26" i="1"/>
  <c r="V25" i="1"/>
  <c r="D152" i="1"/>
  <c r="D151" i="1"/>
  <c r="D145" i="6"/>
  <c r="R31" i="6" l="1"/>
  <c r="R32" i="6" s="1"/>
  <c r="C154" i="1"/>
  <c r="U26" i="1"/>
  <c r="T27" i="1" s="1"/>
  <c r="U27" i="1" l="1"/>
  <c r="V27" i="1" s="1"/>
  <c r="C156" i="1" s="1"/>
  <c r="T20" i="6"/>
  <c r="V26" i="1"/>
  <c r="C155" i="1" s="1"/>
  <c r="D154" i="1"/>
  <c r="D153" i="1"/>
  <c r="S31" i="6"/>
  <c r="T28" i="1" l="1"/>
  <c r="D155" i="1"/>
  <c r="C148" i="6"/>
  <c r="S32" i="6"/>
  <c r="U20" i="6"/>
  <c r="V20" i="6" s="1"/>
  <c r="C149" i="6" l="1"/>
  <c r="T21" i="6"/>
  <c r="D148" i="6"/>
  <c r="D147" i="6"/>
  <c r="U28" i="1"/>
  <c r="V28" i="1" s="1"/>
  <c r="C157" i="1" s="1"/>
  <c r="D156" i="1" l="1"/>
  <c r="U21" i="6"/>
  <c r="T29" i="1"/>
  <c r="U29" i="1" l="1"/>
  <c r="T30" i="1" s="1"/>
  <c r="T22" i="6"/>
  <c r="V21" i="6"/>
  <c r="U30" i="1" l="1"/>
  <c r="V30" i="1" s="1"/>
  <c r="C159" i="1" s="1"/>
  <c r="V29" i="1"/>
  <c r="C158" i="1" s="1"/>
  <c r="C150" i="6"/>
  <c r="T23" i="6"/>
  <c r="V22" i="6"/>
  <c r="C151" i="6" s="1"/>
  <c r="U22" i="6"/>
  <c r="U23" i="6" l="1"/>
  <c r="T24" i="6" s="1"/>
  <c r="V23" i="6"/>
  <c r="C152" i="6" s="1"/>
  <c r="T31" i="1"/>
  <c r="D158" i="1"/>
  <c r="D157" i="1"/>
  <c r="D150" i="6"/>
  <c r="D149" i="6"/>
  <c r="T25" i="6" l="1"/>
  <c r="U24" i="6"/>
  <c r="V24" i="6" s="1"/>
  <c r="U31" i="1"/>
  <c r="U32" i="1" s="1"/>
  <c r="D151" i="6"/>
  <c r="C153" i="6" l="1"/>
  <c r="U25" i="6"/>
  <c r="V25" i="6" s="1"/>
  <c r="C154" i="6" s="1"/>
  <c r="B35" i="1"/>
  <c r="V31" i="1"/>
  <c r="C160" i="1" l="1"/>
  <c r="V32" i="1"/>
  <c r="B36" i="1"/>
  <c r="C35" i="1"/>
  <c r="D35" i="1"/>
  <c r="T26" i="6"/>
  <c r="D153" i="6"/>
  <c r="D152" i="6"/>
  <c r="C36" i="1" l="1"/>
  <c r="B37" i="1" s="1"/>
  <c r="T27" i="6"/>
  <c r="U26" i="6"/>
  <c r="V26" i="6" s="1"/>
  <c r="C155" i="6" s="1"/>
  <c r="C161" i="1"/>
  <c r="D160" i="1" s="1"/>
  <c r="D159" i="1"/>
  <c r="D154" i="6" l="1"/>
  <c r="D37" i="1"/>
  <c r="C163" i="1" s="1"/>
  <c r="B38" i="1"/>
  <c r="C37" i="1"/>
  <c r="U27" i="6"/>
  <c r="T28" i="6" s="1"/>
  <c r="V27" i="6"/>
  <c r="C156" i="6" s="1"/>
  <c r="D36" i="1"/>
  <c r="U28" i="6" l="1"/>
  <c r="T29" i="6"/>
  <c r="V28" i="6"/>
  <c r="C157" i="6" s="1"/>
  <c r="D38" i="1"/>
  <c r="C164" i="1" s="1"/>
  <c r="C38" i="1"/>
  <c r="B39" i="1"/>
  <c r="D156" i="6"/>
  <c r="C162" i="1"/>
  <c r="D155" i="6"/>
  <c r="C39" i="1" l="1"/>
  <c r="D39" i="1" s="1"/>
  <c r="U29" i="6"/>
  <c r="V29" i="6" s="1"/>
  <c r="C158" i="6" s="1"/>
  <c r="T30" i="6"/>
  <c r="D163" i="1"/>
  <c r="D162" i="1"/>
  <c r="D161" i="1"/>
  <c r="D157" i="6" l="1"/>
  <c r="C165" i="1"/>
  <c r="U30" i="6"/>
  <c r="V30" i="6" s="1"/>
  <c r="C159" i="6" s="1"/>
  <c r="B40" i="1"/>
  <c r="D158" i="6" l="1"/>
  <c r="D164" i="1"/>
  <c r="T31" i="6"/>
  <c r="C40" i="1"/>
  <c r="B41" i="1" s="1"/>
  <c r="C41" i="1" l="1"/>
  <c r="B42" i="1" s="1"/>
  <c r="D41" i="1"/>
  <c r="C167" i="1" s="1"/>
  <c r="D40" i="1"/>
  <c r="U31" i="6"/>
  <c r="U32" i="6" s="1"/>
  <c r="V31" i="6"/>
  <c r="B43" i="1" l="1"/>
  <c r="C42" i="1"/>
  <c r="D42" i="1"/>
  <c r="C168" i="1" s="1"/>
  <c r="C166" i="1"/>
  <c r="C160" i="6"/>
  <c r="V32" i="6"/>
  <c r="D167" i="1"/>
  <c r="B35" i="6"/>
  <c r="D166" i="1" l="1"/>
  <c r="D165" i="1"/>
  <c r="C35" i="6"/>
  <c r="B36" i="6"/>
  <c r="D159" i="6"/>
  <c r="C43" i="1"/>
  <c r="B44" i="1" s="1"/>
  <c r="C44" i="1" l="1"/>
  <c r="B45" i="1" s="1"/>
  <c r="D44" i="1"/>
  <c r="C170" i="1" s="1"/>
  <c r="D36" i="6"/>
  <c r="C162" i="6" s="1"/>
  <c r="C36" i="6"/>
  <c r="B37" i="6"/>
  <c r="D43" i="1"/>
  <c r="C169" i="1" s="1"/>
  <c r="D35" i="6"/>
  <c r="C45" i="1" l="1"/>
  <c r="B46" i="1" s="1"/>
  <c r="D169" i="1"/>
  <c r="D168" i="1"/>
  <c r="D37" i="6"/>
  <c r="C163" i="6" s="1"/>
  <c r="C37" i="6"/>
  <c r="C161" i="6"/>
  <c r="C46" i="1" l="1"/>
  <c r="C47" i="1" s="1"/>
  <c r="E35" i="1"/>
  <c r="D45" i="1"/>
  <c r="C171" i="1" s="1"/>
  <c r="D161" i="6"/>
  <c r="D160" i="6"/>
  <c r="B38" i="6"/>
  <c r="D162" i="6"/>
  <c r="F35" i="1" l="1"/>
  <c r="B39" i="6"/>
  <c r="C38" i="6"/>
  <c r="D38" i="6"/>
  <c r="D170" i="1"/>
  <c r="D46" i="1"/>
  <c r="C39" i="6" l="1"/>
  <c r="D39" i="6" s="1"/>
  <c r="C172" i="1"/>
  <c r="D47" i="1"/>
  <c r="C164" i="6"/>
  <c r="E36" i="1"/>
  <c r="G35" i="1"/>
  <c r="C165" i="6" l="1"/>
  <c r="D164" i="6"/>
  <c r="D163" i="6"/>
  <c r="C173" i="1"/>
  <c r="B40" i="6"/>
  <c r="F36" i="1"/>
  <c r="G36" i="1"/>
  <c r="C174" i="1" s="1"/>
  <c r="D172" i="1"/>
  <c r="D171" i="1"/>
  <c r="D40" i="6" l="1"/>
  <c r="C40" i="6"/>
  <c r="B41" i="6" s="1"/>
  <c r="E37" i="1"/>
  <c r="D173" i="1"/>
  <c r="C41" i="6" l="1"/>
  <c r="D41" i="6" s="1"/>
  <c r="C167" i="6" s="1"/>
  <c r="E38" i="1"/>
  <c r="F37" i="1"/>
  <c r="C166" i="6"/>
  <c r="F38" i="1" l="1"/>
  <c r="E39" i="1" s="1"/>
  <c r="D166" i="6"/>
  <c r="D165" i="6"/>
  <c r="B42" i="6"/>
  <c r="G37" i="1"/>
  <c r="F39" i="1" l="1"/>
  <c r="E40" i="1"/>
  <c r="G39" i="1"/>
  <c r="C177" i="1" s="1"/>
  <c r="B43" i="6"/>
  <c r="C42" i="6"/>
  <c r="D42" i="6"/>
  <c r="C168" i="6" s="1"/>
  <c r="G38" i="1"/>
  <c r="C176" i="1" s="1"/>
  <c r="D176" i="1" s="1"/>
  <c r="C175" i="1"/>
  <c r="D175" i="1" l="1"/>
  <c r="D174" i="1"/>
  <c r="B44" i="6"/>
  <c r="D43" i="6"/>
  <c r="C169" i="6" s="1"/>
  <c r="D168" i="6" s="1"/>
  <c r="C43" i="6"/>
  <c r="F40" i="1"/>
  <c r="E41" i="1" s="1"/>
  <c r="D167" i="6"/>
  <c r="F41" i="1" l="1"/>
  <c r="E42" i="1" s="1"/>
  <c r="G41" i="1"/>
  <c r="C179" i="1" s="1"/>
  <c r="G40" i="1"/>
  <c r="C44" i="6"/>
  <c r="D44" i="6" s="1"/>
  <c r="C170" i="6" s="1"/>
  <c r="B45" i="6"/>
  <c r="D169" i="6" l="1"/>
  <c r="F42" i="1"/>
  <c r="E43" i="1" s="1"/>
  <c r="C45" i="6"/>
  <c r="D45" i="6" s="1"/>
  <c r="C171" i="6" s="1"/>
  <c r="C178" i="1"/>
  <c r="D170" i="6" l="1"/>
  <c r="E44" i="1"/>
  <c r="G43" i="1"/>
  <c r="C181" i="1" s="1"/>
  <c r="F43" i="1"/>
  <c r="G42" i="1"/>
  <c r="C180" i="1" s="1"/>
  <c r="B46" i="6"/>
  <c r="D178" i="1"/>
  <c r="D177" i="1"/>
  <c r="D180" i="1" l="1"/>
  <c r="D179" i="1"/>
  <c r="C46" i="6"/>
  <c r="C47" i="6" s="1"/>
  <c r="G44" i="1"/>
  <c r="C182" i="1" s="1"/>
  <c r="E45" i="1"/>
  <c r="F44" i="1"/>
  <c r="D181" i="1" l="1"/>
  <c r="D46" i="6"/>
  <c r="F45" i="1"/>
  <c r="E46" i="1" s="1"/>
  <c r="G45" i="1"/>
  <c r="C183" i="1" s="1"/>
  <c r="E35" i="6"/>
  <c r="F46" i="1" l="1"/>
  <c r="F47" i="1" s="1"/>
  <c r="H35" i="1"/>
  <c r="E36" i="6"/>
  <c r="F35" i="6"/>
  <c r="G35" i="6"/>
  <c r="D182" i="1"/>
  <c r="C172" i="6"/>
  <c r="D47" i="6"/>
  <c r="F36" i="6" l="1"/>
  <c r="E37" i="6" s="1"/>
  <c r="J35" i="1"/>
  <c r="I35" i="1"/>
  <c r="H36" i="1"/>
  <c r="C173" i="6"/>
  <c r="D172" i="6"/>
  <c r="D171" i="6"/>
  <c r="G46" i="1"/>
  <c r="F37" i="6" l="1"/>
  <c r="E38" i="6"/>
  <c r="C185" i="1"/>
  <c r="I36" i="1"/>
  <c r="G36" i="6"/>
  <c r="C184" i="1"/>
  <c r="G47" i="1"/>
  <c r="F38" i="6" l="1"/>
  <c r="G38" i="6" s="1"/>
  <c r="C176" i="6" s="1"/>
  <c r="J36" i="1"/>
  <c r="H37" i="1"/>
  <c r="D184" i="1"/>
  <c r="D183" i="1"/>
  <c r="C174" i="6"/>
  <c r="G37" i="6"/>
  <c r="C175" i="6" s="1"/>
  <c r="D174" i="6" l="1"/>
  <c r="D173" i="6"/>
  <c r="E39" i="6"/>
  <c r="D175" i="6"/>
  <c r="C186" i="1"/>
  <c r="I37" i="1"/>
  <c r="H38" i="1" s="1"/>
  <c r="J37" i="1"/>
  <c r="C187" i="1" s="1"/>
  <c r="I38" i="1" l="1"/>
  <c r="H39" i="1" s="1"/>
  <c r="D186" i="1"/>
  <c r="D185" i="1"/>
  <c r="F39" i="6"/>
  <c r="E40" i="6" s="1"/>
  <c r="G39" i="6"/>
  <c r="F40" i="6" l="1"/>
  <c r="G40" i="6" s="1"/>
  <c r="E41" i="6"/>
  <c r="J39" i="1"/>
  <c r="C189" i="1" s="1"/>
  <c r="I39" i="1"/>
  <c r="H40" i="1" s="1"/>
  <c r="C177" i="6"/>
  <c r="J38" i="1"/>
  <c r="I40" i="1" l="1"/>
  <c r="J40" i="1" s="1"/>
  <c r="H41" i="1"/>
  <c r="C178" i="6"/>
  <c r="D176" i="6"/>
  <c r="F41" i="6"/>
  <c r="G41" i="6" s="1"/>
  <c r="C179" i="6" s="1"/>
  <c r="C188" i="1"/>
  <c r="C190" i="1" l="1"/>
  <c r="D178" i="6"/>
  <c r="D177" i="6"/>
  <c r="I41" i="1"/>
  <c r="J41" i="1" s="1"/>
  <c r="C191" i="1" s="1"/>
  <c r="H42" i="1"/>
  <c r="E42" i="6"/>
  <c r="D188" i="1"/>
  <c r="D187" i="1"/>
  <c r="D190" i="1" l="1"/>
  <c r="D189" i="1"/>
  <c r="H43" i="1"/>
  <c r="I42" i="1"/>
  <c r="J42" i="1"/>
  <c r="C192" i="1" s="1"/>
  <c r="G42" i="6"/>
  <c r="C180" i="6" s="1"/>
  <c r="E43" i="6"/>
  <c r="F42" i="6"/>
  <c r="F43" i="6" l="1"/>
  <c r="E44" i="6" s="1"/>
  <c r="G43" i="6"/>
  <c r="C181" i="6" s="1"/>
  <c r="J43" i="1"/>
  <c r="C193" i="1" s="1"/>
  <c r="I43" i="1"/>
  <c r="H44" i="1"/>
  <c r="D179" i="6"/>
  <c r="D191" i="1"/>
  <c r="F44" i="6" l="1"/>
  <c r="E45" i="6" s="1"/>
  <c r="I44" i="1"/>
  <c r="J44" i="1" s="1"/>
  <c r="C194" i="1" s="1"/>
  <c r="H45" i="1"/>
  <c r="D180" i="6"/>
  <c r="D192" i="1"/>
  <c r="D193" i="1" l="1"/>
  <c r="F45" i="6"/>
  <c r="E46" i="6" s="1"/>
  <c r="I45" i="1"/>
  <c r="J45" i="1" s="1"/>
  <c r="C195" i="1" s="1"/>
  <c r="H46" i="1"/>
  <c r="G44" i="6"/>
  <c r="C182" i="6" s="1"/>
  <c r="D194" i="1" l="1"/>
  <c r="F46" i="6"/>
  <c r="F47" i="6" s="1"/>
  <c r="I46" i="1"/>
  <c r="I47" i="1" s="1"/>
  <c r="K35" i="1"/>
  <c r="J46" i="1"/>
  <c r="G45" i="6"/>
  <c r="C183" i="6" s="1"/>
  <c r="D182" i="6"/>
  <c r="D181" i="6"/>
  <c r="C196" i="1" l="1"/>
  <c r="J47" i="1"/>
  <c r="G46" i="6"/>
  <c r="L35" i="1"/>
  <c r="K36" i="1"/>
  <c r="M35" i="1"/>
  <c r="H35" i="6"/>
  <c r="C184" i="6" l="1"/>
  <c r="G47" i="6"/>
  <c r="C197" i="1"/>
  <c r="I35" i="6"/>
  <c r="L36" i="1"/>
  <c r="M36" i="1" s="1"/>
  <c r="K37" i="1"/>
  <c r="D195" i="1"/>
  <c r="C198" i="1" l="1"/>
  <c r="D197" i="1"/>
  <c r="H36" i="6"/>
  <c r="M37" i="1"/>
  <c r="C199" i="1" s="1"/>
  <c r="K38" i="1"/>
  <c r="L37" i="1"/>
  <c r="D196" i="1"/>
  <c r="J35" i="6"/>
  <c r="D183" i="6"/>
  <c r="C185" i="6" l="1"/>
  <c r="K39" i="1"/>
  <c r="L38" i="1"/>
  <c r="M38" i="1"/>
  <c r="C200" i="1" s="1"/>
  <c r="D199" i="1"/>
  <c r="I36" i="6"/>
  <c r="J36" i="6"/>
  <c r="C186" i="6" s="1"/>
  <c r="D198" i="1"/>
  <c r="L39" i="1" l="1"/>
  <c r="M39" i="1"/>
  <c r="H37" i="6"/>
  <c r="D185" i="6"/>
  <c r="D184" i="6"/>
  <c r="C201" i="1" l="1"/>
  <c r="I37" i="6"/>
  <c r="K40" i="1"/>
  <c r="J37" i="6" l="1"/>
  <c r="L40" i="1"/>
  <c r="M40" i="1" s="1"/>
  <c r="K41" i="1"/>
  <c r="H38" i="6"/>
  <c r="D200" i="1"/>
  <c r="C202" i="1" l="1"/>
  <c r="L41" i="1"/>
  <c r="M41" i="1" s="1"/>
  <c r="C203" i="1" s="1"/>
  <c r="K42" i="1"/>
  <c r="C187" i="6"/>
  <c r="J38" i="6"/>
  <c r="C188" i="6" s="1"/>
  <c r="I38" i="6"/>
  <c r="H39" i="6"/>
  <c r="M42" i="1" l="1"/>
  <c r="C204" i="1" s="1"/>
  <c r="L42" i="1"/>
  <c r="K43" i="1"/>
  <c r="J39" i="6"/>
  <c r="C189" i="6" s="1"/>
  <c r="D188" i="6" s="1"/>
  <c r="H40" i="6"/>
  <c r="I39" i="6"/>
  <c r="D187" i="6"/>
  <c r="D186" i="6"/>
  <c r="D202" i="1"/>
  <c r="D201" i="1"/>
  <c r="L43" i="1" l="1"/>
  <c r="K44" i="1" s="1"/>
  <c r="M43" i="1"/>
  <c r="C205" i="1" s="1"/>
  <c r="I40" i="6"/>
  <c r="H41" i="6" s="1"/>
  <c r="J40" i="6"/>
  <c r="C190" i="6" s="1"/>
  <c r="D189" i="6"/>
  <c r="D203" i="1"/>
  <c r="I41" i="6" l="1"/>
  <c r="J41" i="6" s="1"/>
  <c r="C191" i="6" s="1"/>
  <c r="K45" i="1"/>
  <c r="L44" i="1"/>
  <c r="M44" i="1"/>
  <c r="C206" i="1" s="1"/>
  <c r="D205" i="1"/>
  <c r="D204" i="1"/>
  <c r="D190" i="6" l="1"/>
  <c r="H42" i="6"/>
  <c r="L45" i="1"/>
  <c r="K46" i="1" s="1"/>
  <c r="L46" i="1" l="1"/>
  <c r="L47" i="1" s="1"/>
  <c r="N35" i="1"/>
  <c r="J42" i="6"/>
  <c r="C192" i="6" s="1"/>
  <c r="I42" i="6"/>
  <c r="H43" i="6" s="1"/>
  <c r="M45" i="1"/>
  <c r="C207" i="1" s="1"/>
  <c r="I43" i="6" l="1"/>
  <c r="J43" i="6" s="1"/>
  <c r="C193" i="6" s="1"/>
  <c r="D206" i="1"/>
  <c r="O35" i="1"/>
  <c r="P35" i="1"/>
  <c r="D191" i="6"/>
  <c r="M46" i="1"/>
  <c r="D192" i="6" l="1"/>
  <c r="C208" i="1"/>
  <c r="M47" i="1"/>
  <c r="N36" i="1"/>
  <c r="C209" i="1"/>
  <c r="H44" i="6"/>
  <c r="D208" i="1" l="1"/>
  <c r="D207" i="1"/>
  <c r="O36" i="1"/>
  <c r="N37" i="1"/>
  <c r="P36" i="1"/>
  <c r="H45" i="6"/>
  <c r="I44" i="6"/>
  <c r="J44" i="6"/>
  <c r="C194" i="6" s="1"/>
  <c r="I45" i="6" l="1"/>
  <c r="J45" i="6" s="1"/>
  <c r="C195" i="6" s="1"/>
  <c r="H46" i="6"/>
  <c r="P37" i="1"/>
  <c r="C211" i="1" s="1"/>
  <c r="O37" i="1"/>
  <c r="N38" i="1"/>
  <c r="C210" i="1"/>
  <c r="D193" i="6"/>
  <c r="D194" i="6" l="1"/>
  <c r="J46" i="6"/>
  <c r="I46" i="6"/>
  <c r="I47" i="6" s="1"/>
  <c r="K35" i="6"/>
  <c r="D210" i="1"/>
  <c r="D209" i="1"/>
  <c r="O38" i="1"/>
  <c r="N39" i="1"/>
  <c r="O39" i="1" l="1"/>
  <c r="P39" i="1" s="1"/>
  <c r="C213" i="1" s="1"/>
  <c r="N40" i="1"/>
  <c r="C196" i="6"/>
  <c r="J47" i="6"/>
  <c r="L35" i="6"/>
  <c r="P38" i="1"/>
  <c r="D195" i="6" l="1"/>
  <c r="O40" i="1"/>
  <c r="N41" i="1" s="1"/>
  <c r="P40" i="1"/>
  <c r="C214" i="1" s="1"/>
  <c r="M35" i="6"/>
  <c r="K36" i="6"/>
  <c r="C212" i="1"/>
  <c r="O41" i="1" l="1"/>
  <c r="P41" i="1" s="1"/>
  <c r="C197" i="6"/>
  <c r="D212" i="1"/>
  <c r="D211" i="1"/>
  <c r="L36" i="6"/>
  <c r="D213" i="1"/>
  <c r="C215" i="1" l="1"/>
  <c r="N42" i="1"/>
  <c r="D196" i="6"/>
  <c r="K37" i="6"/>
  <c r="M36" i="6"/>
  <c r="O42" i="1" l="1"/>
  <c r="P42" i="1" s="1"/>
  <c r="C216" i="1" s="1"/>
  <c r="C198" i="6"/>
  <c r="L37" i="6"/>
  <c r="M37" i="6"/>
  <c r="C199" i="6" s="1"/>
  <c r="D214" i="1"/>
  <c r="D215" i="1" l="1"/>
  <c r="K38" i="6"/>
  <c r="N43" i="1"/>
  <c r="D198" i="6"/>
  <c r="D197" i="6"/>
  <c r="L38" i="6" l="1"/>
  <c r="K39" i="6" s="1"/>
  <c r="P43" i="1"/>
  <c r="C217" i="1" s="1"/>
  <c r="O43" i="1"/>
  <c r="N44" i="1" s="1"/>
  <c r="O44" i="1" l="1"/>
  <c r="N45" i="1" s="1"/>
  <c r="P44" i="1"/>
  <c r="C218" i="1" s="1"/>
  <c r="M39" i="6"/>
  <c r="C201" i="6" s="1"/>
  <c r="L39" i="6"/>
  <c r="K40" i="6"/>
  <c r="D216" i="1"/>
  <c r="M38" i="6"/>
  <c r="O45" i="1" l="1"/>
  <c r="P45" i="1" s="1"/>
  <c r="C219" i="1" s="1"/>
  <c r="N46" i="1"/>
  <c r="L40" i="6"/>
  <c r="M40" i="6" s="1"/>
  <c r="D217" i="1"/>
  <c r="C200" i="6"/>
  <c r="C202" i="6" l="1"/>
  <c r="D218" i="1"/>
  <c r="O46" i="1"/>
  <c r="O47" i="1" s="1"/>
  <c r="Q35" i="1"/>
  <c r="D200" i="6"/>
  <c r="D199" i="6"/>
  <c r="K41" i="6"/>
  <c r="R35" i="1" l="1"/>
  <c r="S35" i="1" s="1"/>
  <c r="L41" i="6"/>
  <c r="K42" i="6" s="1"/>
  <c r="M41" i="6"/>
  <c r="C203" i="6" s="1"/>
  <c r="P46" i="1"/>
  <c r="D201" i="6"/>
  <c r="L42" i="6" l="1"/>
  <c r="M42" i="6" s="1"/>
  <c r="C204" i="6" s="1"/>
  <c r="K43" i="6"/>
  <c r="C221" i="1"/>
  <c r="C220" i="1"/>
  <c r="P47" i="1"/>
  <c r="Q36" i="1"/>
  <c r="D202" i="6"/>
  <c r="D203" i="6" l="1"/>
  <c r="M43" i="6"/>
  <c r="C205" i="6" s="1"/>
  <c r="K44" i="6"/>
  <c r="L43" i="6"/>
  <c r="D220" i="1"/>
  <c r="D219" i="1"/>
  <c r="R36" i="1"/>
  <c r="S36" i="1"/>
  <c r="M44" i="6" l="1"/>
  <c r="C206" i="6" s="1"/>
  <c r="K45" i="6"/>
  <c r="L44" i="6"/>
  <c r="C222" i="1"/>
  <c r="Q37" i="1"/>
  <c r="D204" i="6"/>
  <c r="R37" i="1" l="1"/>
  <c r="S37" i="1"/>
  <c r="L45" i="6"/>
  <c r="K46" i="6" s="1"/>
  <c r="M45" i="6"/>
  <c r="C207" i="6" s="1"/>
  <c r="D206" i="6" s="1"/>
  <c r="D221" i="1"/>
  <c r="D205" i="6"/>
  <c r="L46" i="6" l="1"/>
  <c r="L47" i="6" s="1"/>
  <c r="C223" i="1"/>
  <c r="Q38" i="1"/>
  <c r="R38" i="1" l="1"/>
  <c r="Q39" i="1" s="1"/>
  <c r="M46" i="6"/>
  <c r="D222" i="1"/>
  <c r="N35" i="6"/>
  <c r="R39" i="1" l="1"/>
  <c r="Q40" i="1" s="1"/>
  <c r="S38" i="1"/>
  <c r="O35" i="6"/>
  <c r="C208" i="6"/>
  <c r="M47" i="6"/>
  <c r="R40" i="1" l="1"/>
  <c r="S40" i="1" s="1"/>
  <c r="C226" i="1" s="1"/>
  <c r="D207" i="6"/>
  <c r="N36" i="6"/>
  <c r="S39" i="1"/>
  <c r="C225" i="1" s="1"/>
  <c r="C224" i="1"/>
  <c r="P35" i="6"/>
  <c r="D225" i="1" l="1"/>
  <c r="P36" i="6"/>
  <c r="C210" i="6" s="1"/>
  <c r="N37" i="6"/>
  <c r="O36" i="6"/>
  <c r="Q41" i="1"/>
  <c r="C209" i="6"/>
  <c r="D224" i="1"/>
  <c r="D223" i="1"/>
  <c r="D209" i="6" l="1"/>
  <c r="D208" i="6"/>
  <c r="Q42" i="1"/>
  <c r="R41" i="1"/>
  <c r="S41" i="1"/>
  <c r="C227" i="1" s="1"/>
  <c r="P37" i="6"/>
  <c r="N38" i="6"/>
  <c r="O37" i="6"/>
  <c r="R42" i="1" l="1"/>
  <c r="Q43" i="1"/>
  <c r="S42" i="1"/>
  <c r="C228" i="1" s="1"/>
  <c r="N39" i="6"/>
  <c r="O38" i="6"/>
  <c r="P38" i="6"/>
  <c r="C212" i="6" s="1"/>
  <c r="C211" i="6"/>
  <c r="D226" i="1"/>
  <c r="O39" i="6" l="1"/>
  <c r="P39" i="6" s="1"/>
  <c r="R43" i="1"/>
  <c r="Q44" i="1"/>
  <c r="S43" i="1"/>
  <c r="C229" i="1" s="1"/>
  <c r="D211" i="6"/>
  <c r="D210" i="6"/>
  <c r="D227" i="1"/>
  <c r="C213" i="6" l="1"/>
  <c r="N40" i="6"/>
  <c r="R44" i="1"/>
  <c r="S44" i="1" s="1"/>
  <c r="C230" i="1" s="1"/>
  <c r="D228" i="1"/>
  <c r="D229" i="1" l="1"/>
  <c r="O40" i="6"/>
  <c r="N41" i="6" s="1"/>
  <c r="Q45" i="1"/>
  <c r="D212" i="6"/>
  <c r="O41" i="6" l="1"/>
  <c r="P41" i="6" s="1"/>
  <c r="C215" i="6" s="1"/>
  <c r="Q46" i="1"/>
  <c r="R45" i="1"/>
  <c r="S45" i="1" s="1"/>
  <c r="C231" i="1" s="1"/>
  <c r="P40" i="6"/>
  <c r="D230" i="1" l="1"/>
  <c r="C214" i="6"/>
  <c r="R46" i="1"/>
  <c r="R47" i="1" s="1"/>
  <c r="S46" i="1"/>
  <c r="T35" i="1"/>
  <c r="N42" i="6"/>
  <c r="U35" i="1" l="1"/>
  <c r="D214" i="6"/>
  <c r="D213" i="6"/>
  <c r="C232" i="1"/>
  <c r="S47" i="1"/>
  <c r="O42" i="6"/>
  <c r="N43" i="6" s="1"/>
  <c r="P42" i="6"/>
  <c r="O43" i="6" l="1"/>
  <c r="P43" i="6" s="1"/>
  <c r="C217" i="6" s="1"/>
  <c r="D231" i="1"/>
  <c r="T36" i="1"/>
  <c r="C216" i="6"/>
  <c r="V35" i="1"/>
  <c r="U36" i="1" l="1"/>
  <c r="C233" i="1"/>
  <c r="N44" i="6"/>
  <c r="D216" i="6"/>
  <c r="D215" i="6"/>
  <c r="O44" i="6" l="1"/>
  <c r="P44" i="6" s="1"/>
  <c r="C218" i="6" s="1"/>
  <c r="D232" i="1"/>
  <c r="T37" i="1"/>
  <c r="V36" i="1"/>
  <c r="D217" i="6" l="1"/>
  <c r="C234" i="1"/>
  <c r="U37" i="1"/>
  <c r="T38" i="1"/>
  <c r="V37" i="1"/>
  <c r="C235" i="1" s="1"/>
  <c r="N45" i="6"/>
  <c r="U38" i="1" l="1"/>
  <c r="T39" i="1" s="1"/>
  <c r="V38" i="1"/>
  <c r="P45" i="6"/>
  <c r="C219" i="6" s="1"/>
  <c r="O45" i="6"/>
  <c r="N46" i="6" s="1"/>
  <c r="D234" i="1"/>
  <c r="D233" i="1"/>
  <c r="O46" i="6" l="1"/>
  <c r="O47" i="6" s="1"/>
  <c r="Q35" i="6"/>
  <c r="P46" i="6"/>
  <c r="V39" i="1"/>
  <c r="C237" i="1" s="1"/>
  <c r="U39" i="1"/>
  <c r="T40" i="1"/>
  <c r="D218" i="6"/>
  <c r="C236" i="1"/>
  <c r="R35" i="6" l="1"/>
  <c r="C220" i="6"/>
  <c r="P47" i="6"/>
  <c r="V40" i="1"/>
  <c r="C238" i="1" s="1"/>
  <c r="U40" i="1"/>
  <c r="T41" i="1"/>
  <c r="D236" i="1"/>
  <c r="D235" i="1"/>
  <c r="Q36" i="6" l="1"/>
  <c r="D219" i="6"/>
  <c r="V41" i="1"/>
  <c r="C239" i="1" s="1"/>
  <c r="U41" i="1"/>
  <c r="T42" i="1"/>
  <c r="S35" i="6"/>
  <c r="D237" i="1"/>
  <c r="R36" i="6" l="1"/>
  <c r="Q37" i="6"/>
  <c r="C221" i="6"/>
  <c r="U42" i="1"/>
  <c r="V42" i="1" s="1"/>
  <c r="C240" i="1" s="1"/>
  <c r="D238" i="1"/>
  <c r="D239" i="1" l="1"/>
  <c r="T43" i="1"/>
  <c r="R37" i="6"/>
  <c r="S37" i="6" s="1"/>
  <c r="C223" i="6" s="1"/>
  <c r="D220" i="6"/>
  <c r="S36" i="6"/>
  <c r="Q38" i="6" l="1"/>
  <c r="U43" i="1"/>
  <c r="V43" i="1" s="1"/>
  <c r="C241" i="1" s="1"/>
  <c r="T44" i="1"/>
  <c r="C222" i="6"/>
  <c r="D240" i="1" l="1"/>
  <c r="D222" i="6"/>
  <c r="D221" i="6"/>
  <c r="U44" i="1"/>
  <c r="T45" i="1"/>
  <c r="V44" i="1"/>
  <c r="C242" i="1" s="1"/>
  <c r="S38" i="6"/>
  <c r="R38" i="6"/>
  <c r="C224" i="6" l="1"/>
  <c r="U45" i="1"/>
  <c r="T46" i="1" s="1"/>
  <c r="Q39" i="6"/>
  <c r="D241" i="1"/>
  <c r="U46" i="1" l="1"/>
  <c r="U47" i="1" s="1"/>
  <c r="V46" i="1"/>
  <c r="Q40" i="6"/>
  <c r="R39" i="6"/>
  <c r="S39" i="6"/>
  <c r="V45" i="1"/>
  <c r="C243" i="1" s="1"/>
  <c r="D223" i="6"/>
  <c r="R40" i="6" l="1"/>
  <c r="Q41" i="6"/>
  <c r="S40" i="6"/>
  <c r="C226" i="6" s="1"/>
  <c r="D242" i="1"/>
  <c r="C244" i="1"/>
  <c r="V47" i="1"/>
  <c r="C225" i="6"/>
  <c r="B50" i="1"/>
  <c r="C50" i="1" l="1"/>
  <c r="B51" i="1"/>
  <c r="S41" i="6"/>
  <c r="C227" i="6" s="1"/>
  <c r="R41" i="6"/>
  <c r="Q42" i="6"/>
  <c r="D225" i="6"/>
  <c r="D224" i="6"/>
  <c r="D243" i="1"/>
  <c r="C51" i="1" l="1"/>
  <c r="B52" i="1"/>
  <c r="R42" i="6"/>
  <c r="S42" i="6" s="1"/>
  <c r="C228" i="6" s="1"/>
  <c r="D50" i="1"/>
  <c r="D226" i="6"/>
  <c r="D227" i="6" l="1"/>
  <c r="Q43" i="6"/>
  <c r="C52" i="1"/>
  <c r="D52" i="1" s="1"/>
  <c r="C247" i="1" s="1"/>
  <c r="D51" i="1"/>
  <c r="C246" i="1" s="1"/>
  <c r="C245" i="1"/>
  <c r="D246" i="1" l="1"/>
  <c r="R43" i="6"/>
  <c r="S43" i="6" s="1"/>
  <c r="C229" i="6" s="1"/>
  <c r="B53" i="1"/>
  <c r="D245" i="1"/>
  <c r="D244" i="1"/>
  <c r="D228" i="6" l="1"/>
  <c r="C53" i="1"/>
  <c r="D53" i="1" s="1"/>
  <c r="Q44" i="6"/>
  <c r="C248" i="1" l="1"/>
  <c r="B54" i="1"/>
  <c r="S44" i="6"/>
  <c r="C230" i="6" s="1"/>
  <c r="R44" i="6"/>
  <c r="Q45" i="6"/>
  <c r="C54" i="1" l="1"/>
  <c r="D54" i="1" s="1"/>
  <c r="B55" i="1"/>
  <c r="D229" i="6"/>
  <c r="R45" i="6"/>
  <c r="S45" i="6" s="1"/>
  <c r="C231" i="6" s="1"/>
  <c r="D247" i="1"/>
  <c r="D230" i="6" l="1"/>
  <c r="C249" i="1"/>
  <c r="Q46" i="6"/>
  <c r="C55" i="1"/>
  <c r="D55" i="1" s="1"/>
  <c r="B56" i="1"/>
  <c r="C250" i="1" l="1"/>
  <c r="C56" i="1"/>
  <c r="B57" i="1" s="1"/>
  <c r="D249" i="1"/>
  <c r="D248" i="1"/>
  <c r="S46" i="6"/>
  <c r="R46" i="6"/>
  <c r="R47" i="6" s="1"/>
  <c r="T35" i="6"/>
  <c r="C57" i="1" l="1"/>
  <c r="B58" i="1" s="1"/>
  <c r="D57" i="1"/>
  <c r="C252" i="1" s="1"/>
  <c r="C232" i="6"/>
  <c r="S47" i="6"/>
  <c r="U35" i="6"/>
  <c r="V35" i="6" s="1"/>
  <c r="D56" i="1"/>
  <c r="C251" i="1" s="1"/>
  <c r="D250" i="1"/>
  <c r="C233" i="6" l="1"/>
  <c r="B59" i="1"/>
  <c r="D58" i="1"/>
  <c r="C253" i="1" s="1"/>
  <c r="D252" i="1" s="1"/>
  <c r="C58" i="1"/>
  <c r="D232" i="6"/>
  <c r="D231" i="6"/>
  <c r="T36" i="6"/>
  <c r="D251" i="1"/>
  <c r="U36" i="6" l="1"/>
  <c r="V36" i="6"/>
  <c r="D59" i="1"/>
  <c r="C254" i="1" s="1"/>
  <c r="C59" i="1"/>
  <c r="B60" i="1" s="1"/>
  <c r="C60" i="1" l="1"/>
  <c r="D60" i="1" s="1"/>
  <c r="C255" i="1" s="1"/>
  <c r="D253" i="1"/>
  <c r="C234" i="6"/>
  <c r="T37" i="6"/>
  <c r="D254" i="1" l="1"/>
  <c r="D233" i="6"/>
  <c r="B61" i="1"/>
  <c r="U37" i="6"/>
  <c r="T38" i="6"/>
  <c r="U38" i="6" l="1"/>
  <c r="V38" i="6" s="1"/>
  <c r="C236" i="6" s="1"/>
  <c r="V37" i="6"/>
  <c r="C61" i="1"/>
  <c r="C62" i="1" s="1"/>
  <c r="D61" i="1"/>
  <c r="E50" i="1"/>
  <c r="F50" i="1" l="1"/>
  <c r="G50" i="1"/>
  <c r="C256" i="1"/>
  <c r="D62" i="1"/>
  <c r="T39" i="6"/>
  <c r="C235" i="6"/>
  <c r="C257" i="1" l="1"/>
  <c r="V39" i="6"/>
  <c r="U39" i="6"/>
  <c r="T40" i="6" s="1"/>
  <c r="E51" i="1"/>
  <c r="D235" i="6"/>
  <c r="D234" i="6"/>
  <c r="D256" i="1"/>
  <c r="D255" i="1"/>
  <c r="U40" i="6" l="1"/>
  <c r="T41" i="6" s="1"/>
  <c r="V40" i="6"/>
  <c r="C238" i="6" s="1"/>
  <c r="E52" i="1"/>
  <c r="F51" i="1"/>
  <c r="G51" i="1"/>
  <c r="C237" i="6"/>
  <c r="U41" i="6" l="1"/>
  <c r="V41" i="6" s="1"/>
  <c r="E53" i="1"/>
  <c r="F52" i="1"/>
  <c r="G52" i="1"/>
  <c r="C259" i="1" s="1"/>
  <c r="D237" i="6"/>
  <c r="D236" i="6"/>
  <c r="C258" i="1"/>
  <c r="C239" i="6" l="1"/>
  <c r="D258" i="1"/>
  <c r="D257" i="1"/>
  <c r="T42" i="6"/>
  <c r="F53" i="1"/>
  <c r="E54" i="1" l="1"/>
  <c r="G53" i="1"/>
  <c r="V42" i="6"/>
  <c r="C240" i="6" s="1"/>
  <c r="U42" i="6"/>
  <c r="T43" i="6"/>
  <c r="D238" i="6"/>
  <c r="C260" i="1" l="1"/>
  <c r="E55" i="1"/>
  <c r="F54" i="1"/>
  <c r="G54" i="1"/>
  <c r="C261" i="1" s="1"/>
  <c r="D239" i="6"/>
  <c r="V43" i="6"/>
  <c r="C241" i="6" s="1"/>
  <c r="U43" i="6"/>
  <c r="T44" i="6" s="1"/>
  <c r="U44" i="6" l="1"/>
  <c r="T45" i="6" s="1"/>
  <c r="V44" i="6"/>
  <c r="C242" i="6" s="1"/>
  <c r="D241" i="6"/>
  <c r="D260" i="1"/>
  <c r="D259" i="1"/>
  <c r="F55" i="1"/>
  <c r="G55" i="1" s="1"/>
  <c r="E56" i="1"/>
  <c r="D240" i="6"/>
  <c r="C262" i="1" l="1"/>
  <c r="V45" i="6"/>
  <c r="C243" i="6" s="1"/>
  <c r="T46" i="6"/>
  <c r="U45" i="6"/>
  <c r="F56" i="1"/>
  <c r="E57" i="1"/>
  <c r="G56" i="1"/>
  <c r="C263" i="1" s="1"/>
  <c r="V46" i="6" l="1"/>
  <c r="U46" i="6"/>
  <c r="U47" i="6" s="1"/>
  <c r="F57" i="1"/>
  <c r="E58" i="1" s="1"/>
  <c r="D242" i="6"/>
  <c r="D262" i="1"/>
  <c r="D261" i="1"/>
  <c r="F58" i="1" l="1"/>
  <c r="E59" i="1" s="1"/>
  <c r="G58" i="1"/>
  <c r="C265" i="1" s="1"/>
  <c r="C244" i="6"/>
  <c r="V47" i="6"/>
  <c r="G57" i="1"/>
  <c r="C264" i="1" s="1"/>
  <c r="B50" i="6"/>
  <c r="F59" i="1" l="1"/>
  <c r="G59" i="1" s="1"/>
  <c r="C266" i="1" s="1"/>
  <c r="E60" i="1"/>
  <c r="D264" i="1"/>
  <c r="D263" i="1"/>
  <c r="C50" i="6"/>
  <c r="D50" i="6" s="1"/>
  <c r="D243" i="6"/>
  <c r="C245" i="6" l="1"/>
  <c r="D265" i="1"/>
  <c r="B51" i="6"/>
  <c r="F60" i="1"/>
  <c r="E61" i="1" s="1"/>
  <c r="F61" i="1" l="1"/>
  <c r="F62" i="1" s="1"/>
  <c r="H50" i="1"/>
  <c r="G60" i="1"/>
  <c r="C267" i="1" s="1"/>
  <c r="C51" i="6"/>
  <c r="D51" i="6"/>
  <c r="D244" i="6"/>
  <c r="D266" i="1" l="1"/>
  <c r="C246" i="6"/>
  <c r="I50" i="1"/>
  <c r="J50" i="1" s="1"/>
  <c r="H51" i="1"/>
  <c r="B52" i="6"/>
  <c r="G61" i="1"/>
  <c r="C269" i="1" l="1"/>
  <c r="I51" i="1"/>
  <c r="J51" i="1" s="1"/>
  <c r="C268" i="1"/>
  <c r="G62" i="1"/>
  <c r="D245" i="6"/>
  <c r="C52" i="6"/>
  <c r="C270" i="1" l="1"/>
  <c r="D268" i="1"/>
  <c r="D267" i="1"/>
  <c r="D52" i="6"/>
  <c r="H52" i="1"/>
  <c r="B53" i="6"/>
  <c r="D269" i="1"/>
  <c r="I52" i="1" l="1"/>
  <c r="H53" i="1"/>
  <c r="D53" i="6"/>
  <c r="C248" i="6" s="1"/>
  <c r="C53" i="6"/>
  <c r="B54" i="6" s="1"/>
  <c r="C247" i="6"/>
  <c r="C54" i="6" l="1"/>
  <c r="D54" i="6" s="1"/>
  <c r="D247" i="6"/>
  <c r="D246" i="6"/>
  <c r="I53" i="1"/>
  <c r="H54" i="1" s="1"/>
  <c r="J52" i="1"/>
  <c r="I54" i="1" l="1"/>
  <c r="J54" i="1" s="1"/>
  <c r="H55" i="1"/>
  <c r="C249" i="6"/>
  <c r="C271" i="1"/>
  <c r="B55" i="6"/>
  <c r="J53" i="1"/>
  <c r="C272" i="1" s="1"/>
  <c r="C273" i="1" l="1"/>
  <c r="I55" i="1"/>
  <c r="J55" i="1" s="1"/>
  <c r="C55" i="6"/>
  <c r="B56" i="6" s="1"/>
  <c r="D55" i="6"/>
  <c r="D248" i="6"/>
  <c r="D271" i="1"/>
  <c r="D270" i="1"/>
  <c r="D272" i="1"/>
  <c r="C56" i="6" l="1"/>
  <c r="D56" i="6" s="1"/>
  <c r="C251" i="6" s="1"/>
  <c r="C274" i="1"/>
  <c r="C250" i="6"/>
  <c r="H56" i="1"/>
  <c r="D250" i="6" l="1"/>
  <c r="D249" i="6"/>
  <c r="B57" i="6"/>
  <c r="I56" i="1"/>
  <c r="J56" i="1" s="1"/>
  <c r="C275" i="1" s="1"/>
  <c r="D273" i="1"/>
  <c r="D274" i="1" l="1"/>
  <c r="D57" i="6"/>
  <c r="C252" i="6" s="1"/>
  <c r="C57" i="6"/>
  <c r="B58" i="6" s="1"/>
  <c r="H57" i="1"/>
  <c r="C58" i="6" l="1"/>
  <c r="D58" i="6" s="1"/>
  <c r="C253" i="6" s="1"/>
  <c r="D251" i="6"/>
  <c r="I57" i="1"/>
  <c r="J57" i="1" s="1"/>
  <c r="C276" i="1" s="1"/>
  <c r="D275" i="1" l="1"/>
  <c r="D252" i="6"/>
  <c r="H58" i="1"/>
  <c r="B59" i="6"/>
  <c r="C59" i="6" l="1"/>
  <c r="B60" i="6" s="1"/>
  <c r="D59" i="6"/>
  <c r="C254" i="6" s="1"/>
  <c r="J58" i="1"/>
  <c r="C277" i="1" s="1"/>
  <c r="I58" i="1"/>
  <c r="H59" i="1" s="1"/>
  <c r="I59" i="1" l="1"/>
  <c r="H60" i="1" s="1"/>
  <c r="J59" i="1"/>
  <c r="C278" i="1" s="1"/>
  <c r="D60" i="6"/>
  <c r="C255" i="6" s="1"/>
  <c r="C60" i="6"/>
  <c r="B61" i="6" s="1"/>
  <c r="D276" i="1"/>
  <c r="D253" i="6"/>
  <c r="C61" i="6" l="1"/>
  <c r="C62" i="6" s="1"/>
  <c r="H61" i="1"/>
  <c r="I60" i="1"/>
  <c r="J60" i="1"/>
  <c r="C279" i="1" s="1"/>
  <c r="D278" i="1"/>
  <c r="D277" i="1"/>
  <c r="D254" i="6"/>
  <c r="I61" i="1" l="1"/>
  <c r="I62" i="1" s="1"/>
  <c r="J61" i="1"/>
  <c r="E50" i="6"/>
  <c r="D61" i="6"/>
  <c r="F50" i="6" l="1"/>
  <c r="E51" i="6"/>
  <c r="C256" i="6"/>
  <c r="D62" i="6"/>
  <c r="C280" i="1"/>
  <c r="J62" i="1"/>
  <c r="K50" i="1"/>
  <c r="F51" i="6" l="1"/>
  <c r="G51" i="6" s="1"/>
  <c r="C258" i="6" s="1"/>
  <c r="G50" i="6"/>
  <c r="D279" i="1"/>
  <c r="L50" i="1"/>
  <c r="K51" i="1"/>
  <c r="D255" i="6"/>
  <c r="E52" i="6" l="1"/>
  <c r="M51" i="1"/>
  <c r="C282" i="1" s="1"/>
  <c r="L51" i="1"/>
  <c r="K52" i="1"/>
  <c r="M50" i="1"/>
  <c r="C257" i="6"/>
  <c r="F52" i="6" l="1"/>
  <c r="G52" i="6"/>
  <c r="D257" i="6"/>
  <c r="D256" i="6"/>
  <c r="C281" i="1"/>
  <c r="L52" i="1"/>
  <c r="M52" i="1"/>
  <c r="C283" i="1" s="1"/>
  <c r="C259" i="6" l="1"/>
  <c r="D281" i="1"/>
  <c r="D280" i="1"/>
  <c r="E53" i="6"/>
  <c r="K53" i="1"/>
  <c r="D282" i="1"/>
  <c r="F53" i="6" l="1"/>
  <c r="K54" i="1"/>
  <c r="L53" i="1"/>
  <c r="D258" i="6"/>
  <c r="L54" i="1" l="1"/>
  <c r="K55" i="1" s="1"/>
  <c r="E54" i="6"/>
  <c r="M53" i="1"/>
  <c r="G53" i="6"/>
  <c r="L55" i="1" l="1"/>
  <c r="M55" i="1" s="1"/>
  <c r="M54" i="1"/>
  <c r="C285" i="1" s="1"/>
  <c r="C260" i="6"/>
  <c r="C284" i="1"/>
  <c r="F54" i="6"/>
  <c r="G54" i="6" s="1"/>
  <c r="C261" i="6" l="1"/>
  <c r="C286" i="1"/>
  <c r="D284" i="1"/>
  <c r="D283" i="1"/>
  <c r="E55" i="6"/>
  <c r="K56" i="1"/>
  <c r="D260" i="6"/>
  <c r="D259" i="6"/>
  <c r="F55" i="6" l="1"/>
  <c r="E56" i="6" s="1"/>
  <c r="L56" i="1"/>
  <c r="K57" i="1" s="1"/>
  <c r="M56" i="1"/>
  <c r="D285" i="1"/>
  <c r="L57" i="1" l="1"/>
  <c r="K58" i="1"/>
  <c r="M57" i="1"/>
  <c r="C288" i="1" s="1"/>
  <c r="E57" i="6"/>
  <c r="F56" i="6"/>
  <c r="G56" i="6"/>
  <c r="C263" i="6" s="1"/>
  <c r="G55" i="6"/>
  <c r="C287" i="1"/>
  <c r="L58" i="1" l="1"/>
  <c r="K59" i="1"/>
  <c r="M58" i="1"/>
  <c r="C289" i="1" s="1"/>
  <c r="D287" i="1"/>
  <c r="D286" i="1"/>
  <c r="F57" i="6"/>
  <c r="G57" i="6" s="1"/>
  <c r="C264" i="6" s="1"/>
  <c r="E58" i="6"/>
  <c r="C262" i="6"/>
  <c r="D263" i="6" l="1"/>
  <c r="M59" i="1"/>
  <c r="C290" i="1" s="1"/>
  <c r="L59" i="1"/>
  <c r="K60" i="1"/>
  <c r="D262" i="6"/>
  <c r="D261" i="6"/>
  <c r="F58" i="6"/>
  <c r="G58" i="6" s="1"/>
  <c r="C265" i="6" s="1"/>
  <c r="E59" i="6"/>
  <c r="D288" i="1"/>
  <c r="D264" i="6" l="1"/>
  <c r="D289" i="1"/>
  <c r="L60" i="1"/>
  <c r="K61" i="1" s="1"/>
  <c r="M60" i="1"/>
  <c r="C291" i="1" s="1"/>
  <c r="G59" i="6"/>
  <c r="C266" i="6" s="1"/>
  <c r="F59" i="6"/>
  <c r="E60" i="6" s="1"/>
  <c r="L61" i="1" l="1"/>
  <c r="L62" i="1" s="1"/>
  <c r="E61" i="6"/>
  <c r="F60" i="6"/>
  <c r="G60" i="6"/>
  <c r="C267" i="6" s="1"/>
  <c r="D266" i="6"/>
  <c r="D290" i="1"/>
  <c r="D265" i="6"/>
  <c r="F61" i="6" l="1"/>
  <c r="F62" i="6" s="1"/>
  <c r="M61" i="1"/>
  <c r="N50" i="1"/>
  <c r="O50" i="1" l="1"/>
  <c r="N51" i="1"/>
  <c r="P50" i="1"/>
  <c r="C292" i="1"/>
  <c r="M62" i="1"/>
  <c r="G61" i="6"/>
  <c r="H50" i="6"/>
  <c r="C268" i="6" l="1"/>
  <c r="G62" i="6"/>
  <c r="O51" i="1"/>
  <c r="P51" i="1" s="1"/>
  <c r="N52" i="1"/>
  <c r="I50" i="6"/>
  <c r="H51" i="6"/>
  <c r="J50" i="6"/>
  <c r="D291" i="1"/>
  <c r="C293" i="1"/>
  <c r="C294" i="1" l="1"/>
  <c r="C269" i="6"/>
  <c r="I51" i="6"/>
  <c r="J51" i="6" s="1"/>
  <c r="H52" i="6"/>
  <c r="O52" i="1"/>
  <c r="P52" i="1" s="1"/>
  <c r="N53" i="1"/>
  <c r="D293" i="1"/>
  <c r="D292" i="1"/>
  <c r="D268" i="6"/>
  <c r="D267" i="6"/>
  <c r="C270" i="6" l="1"/>
  <c r="C295" i="1"/>
  <c r="D269" i="6"/>
  <c r="O53" i="1"/>
  <c r="P53" i="1"/>
  <c r="C296" i="1" s="1"/>
  <c r="I52" i="6"/>
  <c r="J52" i="6" l="1"/>
  <c r="H53" i="6"/>
  <c r="D295" i="1"/>
  <c r="N54" i="1"/>
  <c r="D294" i="1"/>
  <c r="O54" i="1" l="1"/>
  <c r="P54" i="1" s="1"/>
  <c r="N55" i="1"/>
  <c r="H54" i="6"/>
  <c r="I53" i="6"/>
  <c r="J53" i="6"/>
  <c r="C272" i="6" s="1"/>
  <c r="C271" i="6"/>
  <c r="C297" i="1" l="1"/>
  <c r="I54" i="6"/>
  <c r="H55" i="6" s="1"/>
  <c r="D271" i="6"/>
  <c r="D270" i="6"/>
  <c r="P55" i="1"/>
  <c r="C298" i="1" s="1"/>
  <c r="O55" i="1"/>
  <c r="N56" i="1"/>
  <c r="I55" i="6" l="1"/>
  <c r="J55" i="6" s="1"/>
  <c r="C274" i="6" s="1"/>
  <c r="J54" i="6"/>
  <c r="O56" i="1"/>
  <c r="P56" i="1" s="1"/>
  <c r="C299" i="1" s="1"/>
  <c r="N57" i="1"/>
  <c r="D297" i="1"/>
  <c r="D296" i="1"/>
  <c r="D298" i="1" l="1"/>
  <c r="N58" i="1"/>
  <c r="O57" i="1"/>
  <c r="P57" i="1"/>
  <c r="C300" i="1" s="1"/>
  <c r="H56" i="6"/>
  <c r="C273" i="6"/>
  <c r="D273" i="6" l="1"/>
  <c r="D272" i="6"/>
  <c r="P58" i="1"/>
  <c r="C301" i="1" s="1"/>
  <c r="O58" i="1"/>
  <c r="N59" i="1"/>
  <c r="J56" i="6"/>
  <c r="H57" i="6"/>
  <c r="I56" i="6"/>
  <c r="D299" i="1"/>
  <c r="I57" i="6" l="1"/>
  <c r="H58" i="6" s="1"/>
  <c r="J57" i="6"/>
  <c r="C276" i="6" s="1"/>
  <c r="C275" i="6"/>
  <c r="O59" i="1"/>
  <c r="N60" i="1" s="1"/>
  <c r="D300" i="1"/>
  <c r="O60" i="1" l="1"/>
  <c r="P60" i="1" s="1"/>
  <c r="C303" i="1" s="1"/>
  <c r="N61" i="1"/>
  <c r="J58" i="6"/>
  <c r="C277" i="6" s="1"/>
  <c r="D276" i="6" s="1"/>
  <c r="I58" i="6"/>
  <c r="H59" i="6" s="1"/>
  <c r="D275" i="6"/>
  <c r="D274" i="6"/>
  <c r="P59" i="1"/>
  <c r="C302" i="1" s="1"/>
  <c r="I59" i="6" l="1"/>
  <c r="J59" i="6" s="1"/>
  <c r="C278" i="6" s="1"/>
  <c r="H60" i="6"/>
  <c r="O61" i="1"/>
  <c r="O62" i="1" s="1"/>
  <c r="P61" i="1"/>
  <c r="Q50" i="1"/>
  <c r="D302" i="1"/>
  <c r="D301" i="1"/>
  <c r="D277" i="6" l="1"/>
  <c r="R50" i="1"/>
  <c r="C304" i="1"/>
  <c r="P62" i="1"/>
  <c r="J60" i="6"/>
  <c r="C279" i="6" s="1"/>
  <c r="I60" i="6"/>
  <c r="H61" i="6" s="1"/>
  <c r="I61" i="6" l="1"/>
  <c r="I62" i="6" s="1"/>
  <c r="K50" i="6"/>
  <c r="J61" i="6"/>
  <c r="D303" i="1"/>
  <c r="Q51" i="1"/>
  <c r="S50" i="1"/>
  <c r="D278" i="6"/>
  <c r="C305" i="1" l="1"/>
  <c r="L50" i="6"/>
  <c r="C280" i="6"/>
  <c r="J62" i="6"/>
  <c r="S51" i="1"/>
  <c r="C306" i="1" s="1"/>
  <c r="R51" i="1"/>
  <c r="Q52" i="1"/>
  <c r="K51" i="6" l="1"/>
  <c r="R52" i="1"/>
  <c r="S52" i="1" s="1"/>
  <c r="D279" i="6"/>
  <c r="M50" i="6"/>
  <c r="D305" i="1"/>
  <c r="D304" i="1"/>
  <c r="C307" i="1" l="1"/>
  <c r="C281" i="6"/>
  <c r="Q53" i="1"/>
  <c r="M51" i="6"/>
  <c r="C282" i="6" s="1"/>
  <c r="K52" i="6"/>
  <c r="L51" i="6"/>
  <c r="D281" i="6" l="1"/>
  <c r="D280" i="6"/>
  <c r="M52" i="6"/>
  <c r="C283" i="6" s="1"/>
  <c r="L52" i="6"/>
  <c r="K53" i="6"/>
  <c r="R53" i="1"/>
  <c r="S53" i="1" s="1"/>
  <c r="Q54" i="1"/>
  <c r="D306" i="1"/>
  <c r="C308" i="1" l="1"/>
  <c r="Q55" i="1"/>
  <c r="R54" i="1"/>
  <c r="S54" i="1"/>
  <c r="C309" i="1" s="1"/>
  <c r="M53" i="6"/>
  <c r="C284" i="6" s="1"/>
  <c r="L53" i="6"/>
  <c r="D282" i="6"/>
  <c r="Q56" i="1" l="1"/>
  <c r="S55" i="1"/>
  <c r="C310" i="1" s="1"/>
  <c r="R55" i="1"/>
  <c r="D283" i="6"/>
  <c r="K54" i="6"/>
  <c r="D308" i="1"/>
  <c r="D307" i="1"/>
  <c r="L54" i="6" l="1"/>
  <c r="K55" i="6" s="1"/>
  <c r="M54" i="6"/>
  <c r="D309" i="1"/>
  <c r="R56" i="1"/>
  <c r="Q57" i="1" s="1"/>
  <c r="R57" i="1" l="1"/>
  <c r="S57" i="1" s="1"/>
  <c r="C312" i="1" s="1"/>
  <c r="M55" i="6"/>
  <c r="C286" i="6" s="1"/>
  <c r="L55" i="6"/>
  <c r="K56" i="6" s="1"/>
  <c r="S56" i="1"/>
  <c r="C311" i="1" s="1"/>
  <c r="C285" i="6"/>
  <c r="L56" i="6" l="1"/>
  <c r="M56" i="6" s="1"/>
  <c r="C287" i="6" s="1"/>
  <c r="Q58" i="1"/>
  <c r="D285" i="6"/>
  <c r="D284" i="6"/>
  <c r="D311" i="1"/>
  <c r="D310" i="1"/>
  <c r="D286" i="6" l="1"/>
  <c r="R58" i="1"/>
  <c r="S58" i="1" s="1"/>
  <c r="C313" i="1" s="1"/>
  <c r="K57" i="6"/>
  <c r="D312" i="1" l="1"/>
  <c r="Q59" i="1"/>
  <c r="M57" i="6"/>
  <c r="C288" i="6" s="1"/>
  <c r="L57" i="6"/>
  <c r="K58" i="6" s="1"/>
  <c r="L58" i="6" l="1"/>
  <c r="K59" i="6" s="1"/>
  <c r="M58" i="6"/>
  <c r="C289" i="6" s="1"/>
  <c r="D288" i="6" s="1"/>
  <c r="R59" i="1"/>
  <c r="Q60" i="1" s="1"/>
  <c r="D287" i="6"/>
  <c r="R60" i="1" l="1"/>
  <c r="Q61" i="1"/>
  <c r="S60" i="1"/>
  <c r="C315" i="1" s="1"/>
  <c r="L59" i="6"/>
  <c r="K60" i="6" s="1"/>
  <c r="S59" i="1"/>
  <c r="C314" i="1" s="1"/>
  <c r="L60" i="6" l="1"/>
  <c r="M60" i="6" s="1"/>
  <c r="C291" i="6" s="1"/>
  <c r="K61" i="6"/>
  <c r="M59" i="6"/>
  <c r="C290" i="6" s="1"/>
  <c r="D314" i="1"/>
  <c r="D313" i="1"/>
  <c r="S61" i="1"/>
  <c r="R61" i="1"/>
  <c r="R62" i="1" s="1"/>
  <c r="T50" i="1"/>
  <c r="D290" i="6" l="1"/>
  <c r="D289" i="6"/>
  <c r="V50" i="1"/>
  <c r="U50" i="1"/>
  <c r="C316" i="1"/>
  <c r="S62" i="1"/>
  <c r="L61" i="6"/>
  <c r="L62" i="6" s="1"/>
  <c r="N50" i="6"/>
  <c r="P50" i="6" l="1"/>
  <c r="O50" i="6"/>
  <c r="D316" i="1"/>
  <c r="I66" i="1"/>
  <c r="D315" i="1"/>
  <c r="M61" i="6"/>
  <c r="T51" i="1"/>
  <c r="C292" i="6" l="1"/>
  <c r="M62" i="6"/>
  <c r="T52" i="1"/>
  <c r="U51" i="1"/>
  <c r="V51" i="1"/>
  <c r="C293" i="6"/>
  <c r="N51" i="6"/>
  <c r="U52" i="1" l="1"/>
  <c r="T53" i="1"/>
  <c r="V52" i="1"/>
  <c r="O51" i="6"/>
  <c r="D292" i="6"/>
  <c r="D291" i="6"/>
  <c r="N52" i="6" l="1"/>
  <c r="U53" i="1"/>
  <c r="T54" i="1"/>
  <c r="P51" i="6"/>
  <c r="U54" i="1" l="1"/>
  <c r="V54" i="1" s="1"/>
  <c r="T55" i="1"/>
  <c r="C294" i="6"/>
  <c r="O52" i="6"/>
  <c r="N53" i="6"/>
  <c r="V53" i="1"/>
  <c r="O53" i="6" l="1"/>
  <c r="N54" i="6" s="1"/>
  <c r="D293" i="6"/>
  <c r="T56" i="1"/>
  <c r="U55" i="1"/>
  <c r="V55" i="1"/>
  <c r="P52" i="6"/>
  <c r="O54" i="6" l="1"/>
  <c r="P54" i="6" s="1"/>
  <c r="C297" i="6" s="1"/>
  <c r="P53" i="6"/>
  <c r="C296" i="6" s="1"/>
  <c r="U56" i="1"/>
  <c r="V56" i="1" s="1"/>
  <c r="T57" i="1"/>
  <c r="C295" i="6"/>
  <c r="D295" i="6" l="1"/>
  <c r="D294" i="6"/>
  <c r="N55" i="6"/>
  <c r="D296" i="6"/>
  <c r="U57" i="1"/>
  <c r="V57" i="1" s="1"/>
  <c r="T58" i="1"/>
  <c r="U58" i="1" l="1"/>
  <c r="V58" i="1" s="1"/>
  <c r="T59" i="1"/>
  <c r="N56" i="6"/>
  <c r="O55" i="6"/>
  <c r="P55" i="6"/>
  <c r="O56" i="6" l="1"/>
  <c r="P56" i="6" s="1"/>
  <c r="C299" i="6" s="1"/>
  <c r="N57" i="6"/>
  <c r="C298" i="6"/>
  <c r="U59" i="1"/>
  <c r="T60" i="1" s="1"/>
  <c r="V59" i="1"/>
  <c r="U60" i="1" l="1"/>
  <c r="V60" i="1" s="1"/>
  <c r="T61" i="1"/>
  <c r="D298" i="6"/>
  <c r="D297" i="6"/>
  <c r="P57" i="6"/>
  <c r="C300" i="6" s="1"/>
  <c r="N58" i="6"/>
  <c r="O57" i="6"/>
  <c r="O58" i="6" l="1"/>
  <c r="P58" i="6" s="1"/>
  <c r="C301" i="6" s="1"/>
  <c r="D299" i="6"/>
  <c r="U61" i="1"/>
  <c r="U62" i="1" s="1"/>
  <c r="I64" i="1" s="1"/>
  <c r="D300" i="6" l="1"/>
  <c r="N59" i="6"/>
  <c r="V61" i="1"/>
  <c r="V62" i="1" s="1"/>
  <c r="I65" i="1" s="1"/>
  <c r="O59" i="6" l="1"/>
  <c r="N60" i="6" s="1"/>
  <c r="P59" i="6"/>
  <c r="C302" i="6" s="1"/>
  <c r="O60" i="6" l="1"/>
  <c r="P60" i="6" s="1"/>
  <c r="C303" i="6" s="1"/>
  <c r="D301" i="6"/>
  <c r="D302" i="6" l="1"/>
  <c r="N61" i="6"/>
  <c r="O61" i="6" l="1"/>
  <c r="O62" i="6" s="1"/>
  <c r="Q50" i="6" l="1"/>
  <c r="P61" i="6"/>
  <c r="R50" i="6" l="1"/>
  <c r="Q51" i="6" s="1"/>
  <c r="C304" i="6"/>
  <c r="P62" i="6"/>
  <c r="R51" i="6" l="1"/>
  <c r="S51" i="6" s="1"/>
  <c r="C306" i="6" s="1"/>
  <c r="D303" i="6"/>
  <c r="S50" i="6"/>
  <c r="C305" i="6" l="1"/>
  <c r="Q52" i="6"/>
  <c r="D305" i="6" l="1"/>
  <c r="D304" i="6"/>
  <c r="R52" i="6"/>
  <c r="Q53" i="6" l="1"/>
  <c r="S52" i="6"/>
  <c r="C307" i="6" l="1"/>
  <c r="S53" i="6"/>
  <c r="C308" i="6" s="1"/>
  <c r="Q54" i="6"/>
  <c r="R53" i="6"/>
  <c r="R54" i="6" l="1"/>
  <c r="S54" i="6" s="1"/>
  <c r="Q55" i="6"/>
  <c r="D307" i="6"/>
  <c r="D306" i="6"/>
  <c r="C309" i="6" l="1"/>
  <c r="S55" i="6"/>
  <c r="C310" i="6" s="1"/>
  <c r="Q56" i="6"/>
  <c r="R55" i="6"/>
  <c r="R56" i="6" l="1"/>
  <c r="Q57" i="6" s="1"/>
  <c r="S56" i="6"/>
  <c r="C311" i="6" s="1"/>
  <c r="D310" i="6" s="1"/>
  <c r="D309" i="6"/>
  <c r="D308" i="6"/>
  <c r="R57" i="6" l="1"/>
  <c r="S57" i="6" s="1"/>
  <c r="C312" i="6" s="1"/>
  <c r="D311" i="6" l="1"/>
  <c r="Q58" i="6"/>
  <c r="R58" i="6" l="1"/>
  <c r="S58" i="6" s="1"/>
  <c r="C313" i="6" s="1"/>
  <c r="D312" i="6" l="1"/>
  <c r="Q59" i="6"/>
  <c r="R59" i="6" l="1"/>
  <c r="S59" i="6" s="1"/>
  <c r="C314" i="6" s="1"/>
  <c r="D313" i="6" l="1"/>
  <c r="Q60" i="6"/>
  <c r="R60" i="6" l="1"/>
  <c r="Q61" i="6" s="1"/>
  <c r="S60" i="6"/>
  <c r="C315" i="6" s="1"/>
  <c r="R61" i="6" l="1"/>
  <c r="R62" i="6" s="1"/>
  <c r="D314" i="6"/>
  <c r="S61" i="6" l="1"/>
  <c r="T50" i="6"/>
  <c r="U50" i="6" l="1"/>
  <c r="T51" i="6" s="1"/>
  <c r="C316" i="6"/>
  <c r="S62" i="6"/>
  <c r="U51" i="6" l="1"/>
  <c r="V51" i="6" s="1"/>
  <c r="D316" i="6"/>
  <c r="I66" i="6"/>
  <c r="D315" i="6"/>
  <c r="V50" i="6"/>
  <c r="T52" i="6" l="1"/>
  <c r="U52" i="6" l="1"/>
  <c r="T53" i="6" l="1"/>
  <c r="V52" i="6"/>
  <c r="U53" i="6" l="1"/>
  <c r="V53" i="6"/>
  <c r="T54" i="6" l="1"/>
  <c r="U54" i="6" l="1"/>
  <c r="T55" i="6"/>
  <c r="V54" i="6"/>
  <c r="U55" i="6" l="1"/>
  <c r="V55" i="6" s="1"/>
  <c r="T56" i="6"/>
  <c r="U56" i="6" l="1"/>
  <c r="V56" i="6" s="1"/>
  <c r="T57" i="6" l="1"/>
  <c r="U57" i="6" l="1"/>
  <c r="T58" i="6" s="1"/>
  <c r="V57" i="6"/>
  <c r="U58" i="6" l="1"/>
  <c r="V58" i="6" s="1"/>
  <c r="T59" i="6"/>
  <c r="U59" i="6" l="1"/>
  <c r="V59" i="6" s="1"/>
  <c r="T60" i="6" l="1"/>
  <c r="U60" i="6" l="1"/>
  <c r="V60" i="6" s="1"/>
  <c r="T61" i="6" l="1"/>
  <c r="U61" i="6" l="1"/>
  <c r="U62" i="6" s="1"/>
  <c r="I64" i="6" s="1"/>
  <c r="V61" i="6"/>
  <c r="V62" i="6" s="1"/>
  <c r="I65" i="6" s="1"/>
</calcChain>
</file>

<file path=xl/sharedStrings.xml><?xml version="1.0" encoding="utf-8"?>
<sst xmlns="http://schemas.openxmlformats.org/spreadsheetml/2006/main" count="359" uniqueCount="99">
  <si>
    <t>Есть</t>
  </si>
  <si>
    <t>Нет</t>
  </si>
  <si>
    <t>Класика</t>
  </si>
  <si>
    <t xml:space="preserve">ТИПОВА ФОРМА </t>
  </si>
  <si>
    <t>Сума / ліміт кредиту, грн.</t>
  </si>
  <si>
    <t>Орієнтовна загальна вартість кредиту для споживача за весь строк користування кредитом (у т.ч. тіло кредиту, відсотки, комісії та інші платежі), грн.</t>
  </si>
  <si>
    <t>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</si>
  <si>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 
Реальна річна процентна ставка обчислена з використанням фінансової функції ЧИСТВНДОХ програмного продукту Microsoft Excel.</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</si>
  <si>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</si>
  <si>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Дата надання інформації:</t>
  </si>
  <si>
    <t>Підпис споживача:</t>
  </si>
  <si>
    <t>Додаток до Паспорту споживчого кредиту за програмою/продуктом:</t>
  </si>
  <si>
    <t>Строк кредитування, міс.</t>
  </si>
  <si>
    <t>Схема погашення кредиту</t>
  </si>
  <si>
    <t>Ануїтет</t>
  </si>
  <si>
    <t xml:space="preserve">Власний платіж (внесок), %  </t>
  </si>
  <si>
    <t>грн.</t>
  </si>
  <si>
    <t>Процентна ставка (номінальна), % річних</t>
  </si>
  <si>
    <t>Обрані споживачем умови кредитування</t>
  </si>
  <si>
    <t>1 міс.</t>
  </si>
  <si>
    <t>2.міс</t>
  </si>
  <si>
    <t>3 міс.</t>
  </si>
  <si>
    <t>Місяць</t>
  </si>
  <si>
    <t>Усього</t>
  </si>
  <si>
    <t>1 - й рік</t>
  </si>
  <si>
    <t>2 - й рік</t>
  </si>
  <si>
    <t>3 - й рік</t>
  </si>
  <si>
    <t>4 - й рік</t>
  </si>
  <si>
    <t>5 - й рік</t>
  </si>
  <si>
    <t>6 - й рік</t>
  </si>
  <si>
    <t>7 - й рік</t>
  </si>
  <si>
    <t>8 - й рік</t>
  </si>
  <si>
    <t>9 - й рік</t>
  </si>
  <si>
    <t>10 - й рік</t>
  </si>
  <si>
    <t>11 - й рік</t>
  </si>
  <si>
    <t>12 - й рік</t>
  </si>
  <si>
    <t>13 - й рік</t>
  </si>
  <si>
    <t>14 - й рік</t>
  </si>
  <si>
    <t>15 - й рік</t>
  </si>
  <si>
    <t>16 - й рік</t>
  </si>
  <si>
    <t>17 - й рік</t>
  </si>
  <si>
    <t>18 - й рік</t>
  </si>
  <si>
    <t>19 - й рік</t>
  </si>
  <si>
    <t>20 - й рік</t>
  </si>
  <si>
    <t>21 - й рік</t>
  </si>
  <si>
    <t>Залишок по кредиту</t>
  </si>
  <si>
    <t>Проценти до сплати</t>
  </si>
  <si>
    <t>Загальний платіж</t>
  </si>
  <si>
    <t>Реальна річна процентна ставка, % річних</t>
  </si>
  <si>
    <t>ПІБ, підпис.</t>
  </si>
  <si>
    <t>Значення у цій колонці зазначається  департаментом роздрібного банкінгу  згідно умов програми/продукту кредитування та можуть корегуватися (додаватися або вилучатися )</t>
  </si>
  <si>
    <t>Значення у цій колонці зазначається підрозділом Банку, до якого звернувся споживач</t>
  </si>
  <si>
    <t>Комісія за надання кредиту, %  від суми кредиту, без ПДВ</t>
  </si>
  <si>
    <t>4. міс.</t>
  </si>
  <si>
    <t>5.міс</t>
  </si>
  <si>
    <t>6.міс.</t>
  </si>
  <si>
    <t>7.міс.</t>
  </si>
  <si>
    <t>8.міс</t>
  </si>
  <si>
    <t>9.міс.</t>
  </si>
  <si>
    <t>10.міс.</t>
  </si>
  <si>
    <t>11.міс</t>
  </si>
  <si>
    <t>12 міс.</t>
  </si>
  <si>
    <t>Додаток 1 до протоколу Кредитної Ради АБ "УКРГАЗБАНК" від 01.06.2017 №92/12</t>
  </si>
  <si>
    <t>Відкриття поточного рахунку, грн. (при необхідності)</t>
  </si>
  <si>
    <t>Загальні витрати за кредитом (платежі за додаткові та супутні послуги кредитодавця, пов'язані з отриманням, обслуговуванням та поверненням кредиту), грн.</t>
  </si>
  <si>
    <t>Переказ/видача коштів з поточного рахунку споживача за тарифним планом "Приватний", % від суми переказу (суми кредиту)</t>
  </si>
  <si>
    <t>Відкрито картку в АБ «УКРГАЗБАНК» для отримання заробітної плати в рамках зарплатно-карткових проектів</t>
  </si>
  <si>
    <t>Так</t>
  </si>
  <si>
    <t>Ні</t>
  </si>
  <si>
    <t>“Кредит під заставу нерухомості”
на придбання житлової нерухомості на первинному ринку</t>
  </si>
  <si>
    <t>“Кредит під заставу нерухомості”
на інші споживчі цілі</t>
  </si>
  <si>
    <t>Сума депозиту</t>
  </si>
  <si>
    <t>Проценти до оподаткування</t>
  </si>
  <si>
    <t>Проценти після оподаткування</t>
  </si>
  <si>
    <t>ставка</t>
  </si>
  <si>
    <t>Строк,міс</t>
  </si>
  <si>
    <t>Усього до виплати у період</t>
  </si>
  <si>
    <t>гривня</t>
  </si>
  <si>
    <t>дол</t>
  </si>
  <si>
    <t>євро</t>
  </si>
  <si>
    <t>Валюта</t>
  </si>
  <si>
    <t>долари США</t>
  </si>
  <si>
    <t>Процентна ставка за депозитом без урахування сплати податків, % річних</t>
  </si>
  <si>
    <t>Строк депозиту, днів</t>
  </si>
  <si>
    <t>Податок на відсотки (Податок на доходи фізичних осіб (18,0%), військовий збір (1,5%))</t>
  </si>
  <si>
    <t>Сума податку на доходи фізичних осіб</t>
  </si>
  <si>
    <t>Військовий збір</t>
  </si>
  <si>
    <t>Сума доходу від депозитної операції до оподаткування (у валюті депозиту)</t>
  </si>
  <si>
    <t>Оберіть умови депозиту:</t>
  </si>
  <si>
    <r>
      <rPr>
        <i/>
        <vertAlign val="superscript"/>
        <sz val="11"/>
        <rFont val="Times New Roman"/>
        <family val="1"/>
        <charset val="204"/>
      </rPr>
      <t>2</t>
    </r>
    <r>
      <rPr>
        <i/>
        <sz val="11"/>
        <rFont val="Times New Roman"/>
        <family val="1"/>
        <charset val="204"/>
      </rPr>
      <t>Процентна ставка за депозитом без урахування сплати податків обчислена з використанням фінансової функції ЧИСТВНДОХ програмного продукту Microsoft Excel.</t>
    </r>
  </si>
  <si>
    <r>
      <t>Розрахунок станом на</t>
    </r>
    <r>
      <rPr>
        <i/>
        <vertAlign val="superscript"/>
        <sz val="11"/>
        <rFont val="Times New Roman"/>
        <family val="1"/>
        <charset val="204"/>
      </rPr>
      <t>1</t>
    </r>
    <r>
      <rPr>
        <i/>
        <sz val="11"/>
        <rFont val="Times New Roman"/>
        <family val="1"/>
        <charset val="204"/>
      </rPr>
      <t>:</t>
    </r>
  </si>
  <si>
    <t>Розрахунок</t>
  </si>
  <si>
    <r>
      <t>Процентна ставка за депозитом з урахуванням сплати податків, % річних</t>
    </r>
    <r>
      <rPr>
        <vertAlign val="superscript"/>
        <sz val="12"/>
        <rFont val="Times New Roman"/>
        <family val="1"/>
        <charset val="204"/>
      </rPr>
      <t>2</t>
    </r>
  </si>
  <si>
    <t>Сума депозиту у валюті депозиту</t>
  </si>
  <si>
    <t>Сума доходу від депозитної операції після оподаткування у валюті депозиту</t>
  </si>
  <si>
    <t>Загальна сума платежів за додаткові та супутні послуги банку, отримання яких є необхідним для укладення договору банківського вкладу (депозиту): відкриття поточного (карткового) рахунку, гривень</t>
  </si>
  <si>
    <t>-</t>
  </si>
  <si>
    <t>Депозит 
"Додатковий дохід"
(виплата процентів кожного місяця)</t>
  </si>
  <si>
    <r>
      <rPr>
        <i/>
        <vertAlign val="superscript"/>
        <sz val="11"/>
        <color theme="1"/>
        <rFont val="Times New Roman"/>
        <family val="1"/>
        <charset val="204"/>
      </rPr>
      <t>1</t>
    </r>
    <r>
      <rPr>
        <i/>
        <sz val="11"/>
        <color theme="1"/>
        <rFont val="Times New Roman"/>
        <family val="1"/>
        <charset val="204"/>
      </rPr>
      <t xml:space="preserve">Всі розрахунки є орієнтовними. Реальна сума відсотків може відрізнятися від розрахункової. Доходи за депозитом оподатковуються податком на доходи фізичних осіб (18,0%) і військовим збором (5%).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</si>
</sst>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mmmm"/>
    <numFmt numFmtId="166" formatCode="0.0000"/>
    <numFmt numFmtId="167" formatCode="0.000000"/>
    <numFmt numFmtId="168" formatCode="0.0%"/>
  </numFmts>
  <fonts count="30" x14ac:knownFonts="1">
    <font>
      <sz val="10"/>
      <name val="Arial Cyr"/>
      <charset val="204"/>
    </font>
    <font>
      <sz val="10"/>
      <name val="Arial Cyr"/>
      <charset val="204"/>
    </font>
    <font>
      <u/>
      <sz val="10"/>
      <color indexed="12"/>
      <name val="Arial Cyr"/>
      <charset val="204"/>
    </font>
    <font>
      <sz val="10"/>
      <name val="Arial Cyr"/>
      <charset val="204"/>
    </font>
    <font>
      <sz val="11"/>
      <color indexed="8"/>
      <name val="Times New Roman"/>
      <family val="1"/>
      <charset val="204"/>
    </font>
    <font>
      <sz val="11"/>
      <name val="Times New Roman"/>
      <family val="1"/>
      <charset val="204"/>
    </font>
    <font>
      <u/>
      <sz val="11"/>
      <name val="Times New Roman"/>
      <family val="1"/>
      <charset val="204"/>
    </font>
    <font>
      <u/>
      <sz val="11"/>
      <color indexed="12"/>
      <name val="Times New Roman"/>
      <family val="1"/>
      <charset val="204"/>
    </font>
    <font>
      <sz val="11"/>
      <color indexed="9"/>
      <name val="Times New Roman"/>
      <family val="1"/>
      <charset val="204"/>
    </font>
    <font>
      <sz val="11"/>
      <color indexed="12"/>
      <name val="Times New Roman"/>
      <family val="1"/>
      <charset val="204"/>
    </font>
    <font>
      <sz val="11"/>
      <color indexed="8"/>
      <name val="Times New Roman"/>
      <family val="1"/>
      <charset val="204"/>
    </font>
    <font>
      <i/>
      <sz val="10"/>
      <name val="Arial Cyr"/>
      <charset val="204"/>
    </font>
    <font>
      <b/>
      <sz val="14"/>
      <name val="Times New Roman"/>
      <family val="1"/>
      <charset val="204"/>
    </font>
    <font>
      <i/>
      <sz val="11"/>
      <name val="Times New Roman"/>
      <family val="1"/>
      <charset val="204"/>
    </font>
    <font>
      <sz val="11"/>
      <color theme="1"/>
      <name val="Calibri"/>
      <family val="2"/>
      <scheme val="minor"/>
    </font>
    <font>
      <sz val="11"/>
      <color rgb="FFFF0000"/>
      <name val="Times New Roman"/>
      <family val="1"/>
      <charset val="204"/>
    </font>
    <font>
      <sz val="11"/>
      <color theme="1"/>
      <name val="Times New Roman"/>
      <family val="1"/>
      <charset val="204"/>
    </font>
    <font>
      <sz val="11"/>
      <color theme="2" tint="-0.499984740745262"/>
      <name val="Times New Roman"/>
      <family val="1"/>
      <charset val="204"/>
    </font>
    <font>
      <sz val="11"/>
      <color theme="0"/>
      <name val="Times New Roman"/>
      <family val="1"/>
      <charset val="204"/>
    </font>
    <font>
      <sz val="11"/>
      <color theme="1" tint="0.499984740745262"/>
      <name val="Times New Roman"/>
      <family val="1"/>
      <charset val="204"/>
    </font>
    <font>
      <i/>
      <sz val="11"/>
      <color rgb="FFFF0000"/>
      <name val="Times New Roman"/>
      <family val="1"/>
      <charset val="204"/>
    </font>
    <font>
      <i/>
      <sz val="11"/>
      <color theme="1"/>
      <name val="Times New Roman"/>
      <family val="1"/>
      <charset val="204"/>
    </font>
    <font>
      <i/>
      <vertAlign val="superscript"/>
      <sz val="11"/>
      <color theme="1"/>
      <name val="Times New Roman"/>
      <family val="1"/>
      <charset val="204"/>
    </font>
    <font>
      <i/>
      <vertAlign val="superscript"/>
      <sz val="11"/>
      <name val="Times New Roman"/>
      <family val="1"/>
      <charset val="204"/>
    </font>
    <font>
      <b/>
      <sz val="12"/>
      <name val="Times New Roman"/>
      <family val="1"/>
      <charset val="204"/>
    </font>
    <font>
      <sz val="12"/>
      <name val="Times New Roman"/>
      <family val="1"/>
      <charset val="204"/>
    </font>
    <font>
      <vertAlign val="superscript"/>
      <sz val="12"/>
      <name val="Times New Roman"/>
      <family val="1"/>
      <charset val="204"/>
    </font>
    <font>
      <sz val="12"/>
      <color theme="0"/>
      <name val="Times New Roman"/>
      <family val="1"/>
      <charset val="204"/>
    </font>
    <font>
      <b/>
      <sz val="10"/>
      <name val="Arial"/>
      <family val="2"/>
      <charset val="204"/>
    </font>
    <font>
      <b/>
      <sz val="10"/>
      <name val="Arial Cyr"/>
      <charset val="204"/>
    </font>
  </fonts>
  <fills count="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63">
    <border>
      <left/>
      <right/>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right style="medium">
        <color indexed="64"/>
      </right>
      <top/>
      <bottom style="double">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rgb="FF008000"/>
      </left>
      <right style="thin">
        <color rgb="FF008000"/>
      </right>
      <top style="thin">
        <color rgb="FF008000"/>
      </top>
      <bottom style="thin">
        <color rgb="FF008000"/>
      </bottom>
      <diagonal/>
    </border>
    <border>
      <left/>
      <right style="thin">
        <color rgb="FF008000"/>
      </right>
      <top style="thin">
        <color rgb="FF008000"/>
      </top>
      <bottom style="thin">
        <color rgb="FF008000"/>
      </bottom>
      <diagonal/>
    </border>
    <border>
      <left style="medium">
        <color rgb="FF008000"/>
      </left>
      <right style="medium">
        <color rgb="FF008000"/>
      </right>
      <top style="medium">
        <color rgb="FF008000"/>
      </top>
      <bottom style="medium">
        <color rgb="FF008000"/>
      </bottom>
      <diagonal/>
    </border>
    <border>
      <left style="thin">
        <color rgb="FF008000"/>
      </left>
      <right style="medium">
        <color rgb="FF008000"/>
      </right>
      <top style="medium">
        <color rgb="FF008000"/>
      </top>
      <bottom style="thin">
        <color rgb="FF008000"/>
      </bottom>
      <diagonal/>
    </border>
    <border>
      <left style="thin">
        <color rgb="FF008000"/>
      </left>
      <right style="medium">
        <color rgb="FF008000"/>
      </right>
      <top style="thin">
        <color rgb="FF008000"/>
      </top>
      <bottom style="thin">
        <color rgb="FF008000"/>
      </bottom>
      <diagonal/>
    </border>
    <border>
      <left/>
      <right style="thin">
        <color rgb="FF008000"/>
      </right>
      <top style="thin">
        <color rgb="FF008000"/>
      </top>
      <bottom style="medium">
        <color rgb="FF008000"/>
      </bottom>
      <diagonal/>
    </border>
    <border>
      <left/>
      <right style="medium">
        <color rgb="FF008000"/>
      </right>
      <top style="thin">
        <color rgb="FF008000"/>
      </top>
      <bottom style="medium">
        <color rgb="FF008000"/>
      </bottom>
      <diagonal/>
    </border>
    <border>
      <left style="medium">
        <color rgb="FF008000"/>
      </left>
      <right style="thin">
        <color rgb="FF008000"/>
      </right>
      <top style="thin">
        <color rgb="FF008000"/>
      </top>
      <bottom style="thin">
        <color rgb="FF008000"/>
      </bottom>
      <diagonal/>
    </border>
    <border>
      <left style="medium">
        <color rgb="FF008000"/>
      </left>
      <right/>
      <top style="medium">
        <color rgb="FF008000"/>
      </top>
      <bottom style="thin">
        <color rgb="FF008000"/>
      </bottom>
      <diagonal/>
    </border>
    <border>
      <left/>
      <right/>
      <top style="medium">
        <color rgb="FF008000"/>
      </top>
      <bottom style="thin">
        <color rgb="FF008000"/>
      </bottom>
      <diagonal/>
    </border>
    <border>
      <left/>
      <right style="thin">
        <color rgb="FF008000"/>
      </right>
      <top style="medium">
        <color rgb="FF008000"/>
      </top>
      <bottom style="thin">
        <color rgb="FF008000"/>
      </bottom>
      <diagonal/>
    </border>
    <border>
      <left/>
      <right/>
      <top style="medium">
        <color rgb="FF008000"/>
      </top>
      <bottom/>
      <diagonal/>
    </border>
    <border>
      <left style="medium">
        <color rgb="FF008000"/>
      </left>
      <right/>
      <top style="thin">
        <color rgb="FF008000"/>
      </top>
      <bottom style="thin">
        <color rgb="FF008000"/>
      </bottom>
      <diagonal/>
    </border>
    <border>
      <left/>
      <right/>
      <top style="thin">
        <color rgb="FF008000"/>
      </top>
      <bottom style="thin">
        <color rgb="FF008000"/>
      </bottom>
      <diagonal/>
    </border>
    <border>
      <left style="medium">
        <color rgb="FF008000"/>
      </left>
      <right/>
      <top style="thin">
        <color rgb="FF008000"/>
      </top>
      <bottom style="medium">
        <color rgb="FF008000"/>
      </bottom>
      <diagonal/>
    </border>
    <border>
      <left/>
      <right/>
      <top style="thin">
        <color rgb="FF008000"/>
      </top>
      <bottom style="medium">
        <color rgb="FF008000"/>
      </bottom>
      <diagonal/>
    </border>
    <border>
      <left style="thin">
        <color rgb="FF008000"/>
      </left>
      <right style="medium">
        <color rgb="FF008000"/>
      </right>
      <top/>
      <bottom style="thin">
        <color rgb="FF008000"/>
      </bottom>
      <diagonal/>
    </border>
    <border>
      <left style="medium">
        <color rgb="FF009900"/>
      </left>
      <right/>
      <top/>
      <bottom style="medium">
        <color rgb="FF009900"/>
      </bottom>
      <diagonal/>
    </border>
    <border>
      <left/>
      <right/>
      <top/>
      <bottom style="medium">
        <color rgb="FF009900"/>
      </bottom>
      <diagonal/>
    </border>
    <border>
      <left/>
      <right style="thin">
        <color rgb="FF008000"/>
      </right>
      <top/>
      <bottom style="medium">
        <color rgb="FF009900"/>
      </bottom>
      <diagonal/>
    </border>
    <border>
      <left style="thin">
        <color indexed="64"/>
      </left>
      <right style="medium">
        <color rgb="FF009900"/>
      </right>
      <top/>
      <bottom style="medium">
        <color rgb="FF009900"/>
      </bottom>
      <diagonal/>
    </border>
    <border>
      <left style="medium">
        <color rgb="FF008000"/>
      </left>
      <right/>
      <top style="thin">
        <color rgb="FF008000"/>
      </top>
      <bottom style="thin">
        <color rgb="FF009900"/>
      </bottom>
      <diagonal/>
    </border>
    <border>
      <left/>
      <right/>
      <top style="thin">
        <color rgb="FF008000"/>
      </top>
      <bottom style="thin">
        <color rgb="FF009900"/>
      </bottom>
      <diagonal/>
    </border>
    <border>
      <left/>
      <right style="thin">
        <color rgb="FF008000"/>
      </right>
      <top style="thin">
        <color rgb="FF008000"/>
      </top>
      <bottom style="thin">
        <color rgb="FF009900"/>
      </bottom>
      <diagonal/>
    </border>
    <border>
      <left style="thin">
        <color rgb="FF008000"/>
      </left>
      <right style="medium">
        <color rgb="FF008000"/>
      </right>
      <top style="thin">
        <color rgb="FF008000"/>
      </top>
      <bottom style="thin">
        <color rgb="FF009900"/>
      </bottom>
      <diagonal/>
    </border>
  </borders>
  <cellStyleXfs count="6">
    <xf numFmtId="0" fontId="0" fillId="0" borderId="0"/>
    <xf numFmtId="0" fontId="2"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9" fontId="3" fillId="0" borderId="0" applyFont="0" applyFill="0" applyBorder="0" applyAlignment="0" applyProtection="0"/>
    <xf numFmtId="164" fontId="1" fillId="0" borderId="0" applyFont="0" applyFill="0" applyBorder="0" applyAlignment="0" applyProtection="0"/>
  </cellStyleXfs>
  <cellXfs count="197">
    <xf numFmtId="0" fontId="0" fillId="0" borderId="0" xfId="0"/>
    <xf numFmtId="0" fontId="5" fillId="0" borderId="0" xfId="0" applyFont="1" applyFill="1" applyProtection="1">
      <protection hidden="1"/>
    </xf>
    <xf numFmtId="0" fontId="5" fillId="0" borderId="0" xfId="0" applyFont="1" applyProtection="1">
      <protection hidden="1"/>
    </xf>
    <xf numFmtId="0" fontId="5" fillId="0" borderId="0" xfId="0" applyFont="1" applyAlignment="1" applyProtection="1">
      <protection hidden="1"/>
    </xf>
    <xf numFmtId="0" fontId="5" fillId="3" borderId="0" xfId="0" applyFont="1" applyFill="1" applyProtection="1">
      <protection hidden="1"/>
    </xf>
    <xf numFmtId="0" fontId="5" fillId="0" borderId="1" xfId="0" applyFont="1" applyFill="1" applyBorder="1" applyAlignment="1" applyProtection="1">
      <alignment horizontal="center" vertical="center" wrapText="1" shrinkToFit="1"/>
      <protection hidden="1"/>
    </xf>
    <xf numFmtId="0" fontId="5" fillId="0" borderId="2" xfId="0" applyFont="1" applyFill="1" applyBorder="1" applyAlignment="1" applyProtection="1">
      <alignment horizontal="center" vertical="center" wrapText="1" shrinkToFit="1"/>
      <protection hidden="1"/>
    </xf>
    <xf numFmtId="165" fontId="5" fillId="0" borderId="3" xfId="0" applyNumberFormat="1" applyFont="1" applyFill="1" applyBorder="1" applyAlignment="1" applyProtection="1">
      <alignment horizontal="left" shrinkToFit="1"/>
      <protection hidden="1"/>
    </xf>
    <xf numFmtId="4" fontId="5" fillId="0" borderId="4" xfId="0" applyNumberFormat="1" applyFont="1" applyFill="1" applyBorder="1" applyAlignment="1" applyProtection="1">
      <alignment shrinkToFit="1"/>
      <protection hidden="1"/>
    </xf>
    <xf numFmtId="4" fontId="5" fillId="0" borderId="5" xfId="0" applyNumberFormat="1" applyFont="1" applyFill="1" applyBorder="1" applyAlignment="1" applyProtection="1">
      <alignment shrinkToFit="1"/>
      <protection hidden="1"/>
    </xf>
    <xf numFmtId="4" fontId="5" fillId="0" borderId="6" xfId="0" applyNumberFormat="1" applyFont="1" applyFill="1" applyBorder="1" applyAlignment="1" applyProtection="1">
      <alignment shrinkToFit="1"/>
      <protection hidden="1"/>
    </xf>
    <xf numFmtId="4" fontId="5" fillId="0" borderId="7" xfId="0" applyNumberFormat="1" applyFont="1" applyFill="1" applyBorder="1" applyProtection="1">
      <protection hidden="1"/>
    </xf>
    <xf numFmtId="4" fontId="5" fillId="0" borderId="8" xfId="0" applyNumberFormat="1" applyFont="1" applyFill="1" applyBorder="1" applyProtection="1">
      <protection hidden="1"/>
    </xf>
    <xf numFmtId="4" fontId="5" fillId="0" borderId="0" xfId="0" applyNumberFormat="1" applyFont="1" applyFill="1" applyBorder="1" applyAlignment="1" applyProtection="1">
      <protection hidden="1"/>
    </xf>
    <xf numFmtId="4" fontId="5" fillId="0" borderId="0" xfId="0" applyNumberFormat="1" applyFont="1" applyFill="1" applyBorder="1" applyProtection="1">
      <protection hidden="1"/>
    </xf>
    <xf numFmtId="0" fontId="7" fillId="0" borderId="0" xfId="1" applyFont="1" applyFill="1" applyAlignment="1" applyProtection="1">
      <alignment horizontal="center"/>
      <protection hidden="1"/>
    </xf>
    <xf numFmtId="0" fontId="7" fillId="0" borderId="0" xfId="1" applyFont="1" applyAlignment="1" applyProtection="1">
      <alignment horizontal="center" vertical="center"/>
      <protection hidden="1"/>
    </xf>
    <xf numFmtId="0" fontId="6" fillId="0" borderId="0" xfId="0" applyFont="1" applyFill="1" applyProtection="1">
      <protection hidden="1"/>
    </xf>
    <xf numFmtId="0" fontId="6" fillId="0" borderId="0" xfId="0" applyFont="1" applyFill="1" applyBorder="1" applyProtection="1">
      <protection hidden="1"/>
    </xf>
    <xf numFmtId="0" fontId="5" fillId="0" borderId="0" xfId="0" applyFont="1" applyAlignment="1" applyProtection="1">
      <alignment horizontal="center" vertical="center"/>
      <protection hidden="1"/>
    </xf>
    <xf numFmtId="0" fontId="5" fillId="0" borderId="0" xfId="0" applyFont="1" applyBorder="1" applyProtection="1">
      <protection hidden="1"/>
    </xf>
    <xf numFmtId="0" fontId="8" fillId="0" borderId="0" xfId="0" applyFont="1" applyFill="1" applyProtection="1">
      <protection hidden="1"/>
    </xf>
    <xf numFmtId="167" fontId="9" fillId="0" borderId="0" xfId="0" applyNumberFormat="1" applyFont="1" applyFill="1" applyBorder="1" applyProtection="1">
      <protection hidden="1"/>
    </xf>
    <xf numFmtId="0" fontId="6" fillId="0" borderId="0" xfId="0" applyFont="1" applyFill="1" applyBorder="1" applyAlignment="1" applyProtection="1">
      <alignment vertical="top"/>
      <protection hidden="1"/>
    </xf>
    <xf numFmtId="4" fontId="5" fillId="0" borderId="0" xfId="0" applyNumberFormat="1" applyFont="1" applyProtection="1">
      <protection hidden="1"/>
    </xf>
    <xf numFmtId="0" fontId="5" fillId="0" borderId="0" xfId="0" applyFont="1" applyFill="1" applyBorder="1" applyProtection="1">
      <protection hidden="1"/>
    </xf>
    <xf numFmtId="0" fontId="5" fillId="2" borderId="9" xfId="0" applyFont="1" applyFill="1" applyBorder="1" applyAlignment="1" applyProtection="1">
      <alignment horizontal="left" vertical="center"/>
      <protection hidden="1"/>
    </xf>
    <xf numFmtId="0" fontId="5" fillId="0" borderId="0" xfId="0" applyFont="1" applyFill="1" applyAlignment="1" applyProtection="1">
      <alignment horizontal="left"/>
      <protection hidden="1"/>
    </xf>
    <xf numFmtId="166" fontId="5" fillId="0" borderId="0" xfId="0" applyNumberFormat="1" applyFont="1" applyFill="1" applyAlignment="1" applyProtection="1">
      <protection hidden="1"/>
    </xf>
    <xf numFmtId="4" fontId="5" fillId="0" borderId="10" xfId="0" applyNumberFormat="1" applyFont="1" applyFill="1" applyBorder="1" applyAlignment="1" applyProtection="1">
      <alignment shrinkToFit="1"/>
      <protection hidden="1"/>
    </xf>
    <xf numFmtId="0" fontId="6" fillId="0" borderId="11" xfId="0" applyFont="1" applyFill="1" applyBorder="1" applyAlignment="1" applyProtection="1">
      <alignment vertical="top"/>
      <protection hidden="1"/>
    </xf>
    <xf numFmtId="4" fontId="5" fillId="0" borderId="8" xfId="0" applyNumberFormat="1" applyFont="1" applyFill="1" applyBorder="1" applyAlignment="1" applyProtection="1">
      <protection hidden="1"/>
    </xf>
    <xf numFmtId="0" fontId="5" fillId="0" borderId="0" xfId="0" applyFont="1" applyAlignment="1" applyProtection="1">
      <alignment horizontal="left"/>
      <protection hidden="1"/>
    </xf>
    <xf numFmtId="0" fontId="10" fillId="0" borderId="0" xfId="1" applyFont="1" applyFill="1" applyBorder="1" applyAlignment="1" applyProtection="1">
      <alignment horizontal="center"/>
      <protection hidden="1"/>
    </xf>
    <xf numFmtId="0" fontId="5" fillId="0" borderId="0" xfId="0" applyFont="1" applyFill="1" applyBorder="1" applyAlignment="1" applyProtection="1">
      <alignment horizontal="right"/>
      <protection hidden="1"/>
    </xf>
    <xf numFmtId="4" fontId="5" fillId="0" borderId="0" xfId="0" applyNumberFormat="1" applyFont="1" applyFill="1" applyBorder="1" applyAlignment="1" applyProtection="1">
      <alignment horizontal="left"/>
      <protection hidden="1"/>
    </xf>
    <xf numFmtId="0" fontId="15" fillId="0" borderId="0" xfId="0" applyFont="1" applyAlignment="1" applyProtection="1">
      <alignment horizontal="left"/>
      <protection hidden="1"/>
    </xf>
    <xf numFmtId="166" fontId="5" fillId="0" borderId="0" xfId="0" applyNumberFormat="1" applyFont="1" applyFill="1" applyAlignment="1" applyProtection="1">
      <alignment horizontal="left"/>
      <protection hidden="1"/>
    </xf>
    <xf numFmtId="0" fontId="15" fillId="0" borderId="0" xfId="1" applyFont="1" applyFill="1" applyBorder="1" applyAlignment="1" applyProtection="1">
      <alignment vertical="center" wrapText="1"/>
      <protection hidden="1"/>
    </xf>
    <xf numFmtId="0" fontId="5" fillId="0" borderId="0" xfId="0" applyFont="1" applyFill="1" applyAlignment="1" applyProtection="1">
      <alignment horizontal="center"/>
      <protection hidden="1"/>
    </xf>
    <xf numFmtId="0" fontId="15" fillId="0" borderId="0" xfId="1" applyFont="1" applyFill="1" applyBorder="1" applyAlignment="1" applyProtection="1">
      <alignment horizontal="left" vertical="center" wrapText="1"/>
      <protection hidden="1"/>
    </xf>
    <xf numFmtId="14" fontId="0" fillId="0" borderId="0" xfId="0" applyNumberFormat="1" applyProtection="1">
      <protection hidden="1"/>
    </xf>
    <xf numFmtId="14" fontId="0" fillId="3" borderId="0" xfId="0" applyNumberFormat="1" applyFill="1" applyProtection="1">
      <protection hidden="1"/>
    </xf>
    <xf numFmtId="4" fontId="5" fillId="3" borderId="0" xfId="0" applyNumberFormat="1" applyFont="1" applyFill="1" applyProtection="1">
      <protection hidden="1"/>
    </xf>
    <xf numFmtId="0" fontId="5" fillId="0" borderId="12" xfId="0" applyFont="1" applyFill="1" applyBorder="1" applyAlignment="1" applyProtection="1">
      <alignment horizontal="left" shrinkToFit="1"/>
      <protection hidden="1"/>
    </xf>
    <xf numFmtId="4" fontId="5" fillId="4" borderId="13" xfId="0" applyNumberFormat="1" applyFont="1" applyFill="1" applyBorder="1" applyAlignment="1" applyProtection="1">
      <protection hidden="1"/>
    </xf>
    <xf numFmtId="0" fontId="5" fillId="4" borderId="0" xfId="0" applyFont="1" applyFill="1" applyAlignment="1" applyProtection="1">
      <protection hidden="1"/>
    </xf>
    <xf numFmtId="10" fontId="5" fillId="4" borderId="14" xfId="3" applyNumberFormat="1" applyFont="1" applyFill="1" applyBorder="1" applyAlignment="1" applyProtection="1">
      <protection hidden="1"/>
    </xf>
    <xf numFmtId="0" fontId="6" fillId="0" borderId="15" xfId="0" applyFont="1" applyFill="1" applyBorder="1" applyAlignment="1" applyProtection="1">
      <alignment horizontal="center" vertical="center" wrapText="1"/>
      <protection hidden="1"/>
    </xf>
    <xf numFmtId="0" fontId="6" fillId="0" borderId="16" xfId="0" applyFont="1" applyFill="1" applyBorder="1" applyAlignment="1" applyProtection="1">
      <alignment horizontal="center" vertical="center" wrapText="1"/>
      <protection hidden="1"/>
    </xf>
    <xf numFmtId="0" fontId="6" fillId="0" borderId="17" xfId="0" applyFont="1" applyFill="1" applyBorder="1" applyAlignment="1" applyProtection="1">
      <alignment horizontal="center" vertical="center" wrapText="1"/>
      <protection hidden="1"/>
    </xf>
    <xf numFmtId="10" fontId="5" fillId="0" borderId="0" xfId="0" applyNumberFormat="1" applyFont="1" applyProtection="1">
      <protection hidden="1"/>
    </xf>
    <xf numFmtId="168" fontId="5" fillId="0" borderId="0" xfId="0" applyNumberFormat="1" applyFont="1" applyProtection="1">
      <protection hidden="1"/>
    </xf>
    <xf numFmtId="0" fontId="15" fillId="0" borderId="0" xfId="0" applyFont="1" applyAlignment="1" applyProtection="1">
      <alignment horizontal="left"/>
      <protection hidden="1"/>
    </xf>
    <xf numFmtId="0" fontId="5" fillId="0" borderId="0" xfId="0" applyFont="1" applyAlignment="1" applyProtection="1">
      <alignment horizontal="right"/>
      <protection hidden="1"/>
    </xf>
    <xf numFmtId="0" fontId="15" fillId="0" borderId="0" xfId="0" applyFont="1" applyAlignment="1" applyProtection="1">
      <alignment horizontal="left"/>
      <protection hidden="1"/>
    </xf>
    <xf numFmtId="0" fontId="5" fillId="0" borderId="0" xfId="0" applyFont="1" applyFill="1" applyBorder="1" applyAlignment="1" applyProtection="1">
      <alignment horizontal="center" vertical="center" wrapText="1" shrinkToFit="1"/>
      <protection hidden="1"/>
    </xf>
    <xf numFmtId="4" fontId="5" fillId="0" borderId="0" xfId="0" applyNumberFormat="1" applyFont="1" applyFill="1" applyBorder="1" applyAlignment="1" applyProtection="1">
      <alignment shrinkToFit="1"/>
      <protection hidden="1"/>
    </xf>
    <xf numFmtId="4" fontId="5" fillId="0" borderId="3" xfId="0" applyNumberFormat="1" applyFont="1" applyFill="1" applyBorder="1" applyAlignment="1" applyProtection="1">
      <alignment shrinkToFit="1"/>
      <protection hidden="1"/>
    </xf>
    <xf numFmtId="4" fontId="5" fillId="0" borderId="20" xfId="0" applyNumberFormat="1" applyFont="1" applyFill="1" applyBorder="1" applyProtection="1">
      <protection hidden="1"/>
    </xf>
    <xf numFmtId="4" fontId="5" fillId="0" borderId="21" xfId="0" applyNumberFormat="1" applyFont="1" applyFill="1" applyBorder="1" applyAlignment="1" applyProtection="1">
      <alignment shrinkToFit="1"/>
      <protection hidden="1"/>
    </xf>
    <xf numFmtId="0" fontId="17" fillId="0" borderId="2" xfId="0" applyFont="1" applyFill="1" applyBorder="1" applyAlignment="1" applyProtection="1">
      <alignment horizontal="center" vertical="center" wrapText="1" shrinkToFit="1"/>
      <protection hidden="1"/>
    </xf>
    <xf numFmtId="4" fontId="17" fillId="0" borderId="4" xfId="0" applyNumberFormat="1" applyFont="1" applyFill="1" applyBorder="1" applyAlignment="1" applyProtection="1">
      <alignment shrinkToFit="1"/>
      <protection hidden="1"/>
    </xf>
    <xf numFmtId="4" fontId="17" fillId="0" borderId="20" xfId="0" applyNumberFormat="1" applyFont="1" applyFill="1" applyBorder="1" applyProtection="1">
      <protection hidden="1"/>
    </xf>
    <xf numFmtId="0" fontId="5" fillId="4" borderId="0" xfId="0" applyFont="1" applyFill="1" applyProtection="1">
      <protection hidden="1"/>
    </xf>
    <xf numFmtId="0" fontId="0" fillId="4" borderId="0" xfId="0" applyFill="1"/>
    <xf numFmtId="0" fontId="18" fillId="4" borderId="0" xfId="0" applyFont="1" applyFill="1" applyAlignment="1" applyProtection="1">
      <protection hidden="1"/>
    </xf>
    <xf numFmtId="0" fontId="16" fillId="4" borderId="13" xfId="2" applyFont="1" applyFill="1" applyBorder="1" applyAlignment="1">
      <alignment horizontal="center" vertical="center" wrapText="1"/>
    </xf>
    <xf numFmtId="0" fontId="6" fillId="0" borderId="15" xfId="0" applyFont="1" applyFill="1" applyBorder="1" applyAlignment="1" applyProtection="1">
      <alignment horizontal="center" vertical="center" wrapText="1"/>
      <protection hidden="1"/>
    </xf>
    <xf numFmtId="0" fontId="6" fillId="0" borderId="16" xfId="0" applyFont="1" applyFill="1" applyBorder="1" applyAlignment="1" applyProtection="1">
      <alignment horizontal="center" vertical="center" wrapText="1"/>
      <protection hidden="1"/>
    </xf>
    <xf numFmtId="0" fontId="6" fillId="0" borderId="17" xfId="0" applyFont="1" applyFill="1" applyBorder="1" applyAlignment="1" applyProtection="1">
      <alignment horizontal="center" vertical="center" wrapText="1"/>
      <protection hidden="1"/>
    </xf>
    <xf numFmtId="0" fontId="5" fillId="0" borderId="29" xfId="0" applyFont="1" applyFill="1" applyBorder="1" applyAlignment="1" applyProtection="1">
      <alignment horizontal="center" vertical="center" textRotation="45"/>
      <protection hidden="1"/>
    </xf>
    <xf numFmtId="0" fontId="5" fillId="0" borderId="30" xfId="0" applyFont="1" applyFill="1" applyBorder="1" applyAlignment="1" applyProtection="1">
      <alignment horizontal="center" vertical="center" textRotation="45"/>
      <protection hidden="1"/>
    </xf>
    <xf numFmtId="0" fontId="6" fillId="0" borderId="0" xfId="0" applyFont="1" applyFill="1" applyBorder="1" applyAlignment="1" applyProtection="1">
      <alignment horizontal="center" vertical="center" wrapText="1"/>
      <protection hidden="1"/>
    </xf>
    <xf numFmtId="14" fontId="16" fillId="4" borderId="13" xfId="2" applyNumberFormat="1" applyFont="1" applyFill="1" applyBorder="1" applyAlignment="1" applyProtection="1">
      <alignment horizontal="center" vertical="center" wrapText="1"/>
    </xf>
    <xf numFmtId="0" fontId="12" fillId="0" borderId="0" xfId="0" applyFont="1" applyAlignment="1" applyProtection="1">
      <alignment horizontal="center"/>
      <protection hidden="1"/>
    </xf>
    <xf numFmtId="4" fontId="5" fillId="0" borderId="32" xfId="0" applyNumberFormat="1" applyFont="1" applyFill="1" applyBorder="1" applyAlignment="1" applyProtection="1">
      <alignment shrinkToFit="1"/>
      <protection hidden="1"/>
    </xf>
    <xf numFmtId="1" fontId="5" fillId="0" borderId="33" xfId="0" applyNumberFormat="1" applyFont="1" applyFill="1" applyBorder="1" applyAlignment="1" applyProtection="1">
      <alignment horizontal="center" shrinkToFit="1"/>
      <protection hidden="1"/>
    </xf>
    <xf numFmtId="0" fontId="6" fillId="0" borderId="0" xfId="0" applyFont="1" applyFill="1" applyBorder="1" applyAlignment="1" applyProtection="1">
      <alignment horizontal="center" vertical="top"/>
      <protection hidden="1"/>
    </xf>
    <xf numFmtId="164" fontId="5" fillId="4" borderId="0" xfId="5" applyFont="1" applyFill="1" applyAlignment="1" applyProtection="1">
      <protection hidden="1"/>
    </xf>
    <xf numFmtId="4" fontId="5" fillId="0" borderId="12" xfId="0" applyNumberFormat="1" applyFont="1" applyFill="1" applyBorder="1" applyAlignment="1" applyProtection="1">
      <alignment shrinkToFit="1"/>
      <protection hidden="1"/>
    </xf>
    <xf numFmtId="4" fontId="5" fillId="0" borderId="36" xfId="0" applyNumberFormat="1" applyFont="1" applyFill="1" applyBorder="1" applyProtection="1">
      <protection hidden="1"/>
    </xf>
    <xf numFmtId="1" fontId="5" fillId="0" borderId="10" xfId="0" applyNumberFormat="1" applyFont="1" applyFill="1" applyBorder="1" applyAlignment="1" applyProtection="1">
      <alignment horizontal="center" shrinkToFit="1"/>
      <protection hidden="1"/>
    </xf>
    <xf numFmtId="4" fontId="17" fillId="0" borderId="0" xfId="0" applyNumberFormat="1" applyFont="1" applyFill="1" applyBorder="1" applyProtection="1">
      <protection hidden="1"/>
    </xf>
    <xf numFmtId="1" fontId="5" fillId="0" borderId="37" xfId="0" applyNumberFormat="1" applyFont="1" applyFill="1" applyBorder="1" applyAlignment="1" applyProtection="1">
      <alignment horizontal="center" shrinkToFit="1"/>
      <protection hidden="1"/>
    </xf>
    <xf numFmtId="4" fontId="5" fillId="0" borderId="34" xfId="0" applyNumberFormat="1" applyFont="1" applyFill="1" applyBorder="1" applyAlignment="1" applyProtection="1">
      <alignment shrinkToFit="1"/>
      <protection hidden="1"/>
    </xf>
    <xf numFmtId="4" fontId="5" fillId="0" borderId="9" xfId="0" applyNumberFormat="1" applyFont="1" applyFill="1" applyBorder="1" applyAlignment="1" applyProtection="1">
      <alignment shrinkToFit="1"/>
      <protection hidden="1"/>
    </xf>
    <xf numFmtId="0" fontId="6" fillId="0" borderId="21" xfId="0" applyFont="1" applyFill="1" applyBorder="1" applyAlignment="1" applyProtection="1">
      <alignment horizontal="center" vertical="top"/>
      <protection hidden="1"/>
    </xf>
    <xf numFmtId="0" fontId="16" fillId="4" borderId="0" xfId="2" applyFont="1" applyFill="1" applyBorder="1" applyAlignment="1">
      <alignment horizontal="left" vertical="center" wrapText="1"/>
    </xf>
    <xf numFmtId="0" fontId="6" fillId="0" borderId="0" xfId="0" applyFont="1" applyFill="1" applyBorder="1" applyAlignment="1" applyProtection="1">
      <alignment vertical="center" wrapText="1"/>
      <protection hidden="1"/>
    </xf>
    <xf numFmtId="0" fontId="13" fillId="4" borderId="0" xfId="0" applyFont="1" applyFill="1" applyBorder="1" applyAlignment="1" applyProtection="1">
      <alignment horizontal="left" vertical="center"/>
      <protection hidden="1"/>
    </xf>
    <xf numFmtId="0" fontId="13" fillId="0" borderId="49" xfId="0" applyFont="1" applyFill="1" applyBorder="1" applyAlignment="1" applyProtection="1">
      <alignment horizontal="left"/>
      <protection hidden="1"/>
    </xf>
    <xf numFmtId="0" fontId="5" fillId="0" borderId="31" xfId="0" applyFont="1" applyFill="1" applyBorder="1" applyAlignment="1" applyProtection="1">
      <alignment horizontal="center" vertical="center" wrapText="1"/>
      <protection hidden="1"/>
    </xf>
    <xf numFmtId="0" fontId="5" fillId="0" borderId="35" xfId="0" applyFont="1" applyFill="1" applyBorder="1" applyAlignment="1" applyProtection="1">
      <alignment horizontal="center" vertical="center" wrapText="1"/>
      <protection hidden="1"/>
    </xf>
    <xf numFmtId="0" fontId="12" fillId="0" borderId="0" xfId="0" applyFont="1" applyAlignment="1" applyProtection="1">
      <alignment wrapText="1"/>
      <protection hidden="1"/>
    </xf>
    <xf numFmtId="14" fontId="13" fillId="0" borderId="0" xfId="0" applyNumberFormat="1" applyFont="1" applyFill="1" applyBorder="1" applyAlignment="1" applyProtection="1">
      <alignment horizontal="center"/>
      <protection hidden="1"/>
    </xf>
    <xf numFmtId="10" fontId="24" fillId="0" borderId="41" xfId="3" applyNumberFormat="1" applyFont="1" applyFill="1" applyBorder="1" applyAlignment="1" applyProtection="1">
      <alignment horizontal="center" vertical="center"/>
      <protection hidden="1"/>
    </xf>
    <xf numFmtId="0" fontId="25" fillId="0" borderId="45" xfId="0" applyFont="1" applyFill="1" applyBorder="1" applyAlignment="1" applyProtection="1">
      <alignment horizontal="left" vertical="center"/>
      <protection hidden="1"/>
    </xf>
    <xf numFmtId="0" fontId="25" fillId="0" borderId="38" xfId="0" applyFont="1" applyFill="1" applyBorder="1" applyAlignment="1" applyProtection="1">
      <alignment shrinkToFit="1"/>
      <protection hidden="1"/>
    </xf>
    <xf numFmtId="4" fontId="25" fillId="5" borderId="42" xfId="0" applyNumberFormat="1" applyFont="1" applyFill="1" applyBorder="1" applyAlignment="1" applyProtection="1">
      <alignment horizontal="center" vertical="center"/>
      <protection locked="0" hidden="1"/>
    </xf>
    <xf numFmtId="0" fontId="25" fillId="0" borderId="45" xfId="0" applyFont="1" applyFill="1" applyBorder="1" applyAlignment="1" applyProtection="1">
      <alignment horizontal="left" vertical="center" wrapText="1"/>
      <protection hidden="1"/>
    </xf>
    <xf numFmtId="0" fontId="25" fillId="0" borderId="38" xfId="0" applyFont="1" applyFill="1" applyBorder="1" applyAlignment="1" applyProtection="1">
      <alignment horizontal="left" vertical="center" wrapText="1"/>
      <protection hidden="1"/>
    </xf>
    <xf numFmtId="10" fontId="25" fillId="0" borderId="42" xfId="4" applyNumberFormat="1" applyFont="1" applyFill="1" applyBorder="1" applyAlignment="1" applyProtection="1">
      <alignment horizontal="center" vertical="center"/>
      <protection hidden="1"/>
    </xf>
    <xf numFmtId="4" fontId="25" fillId="4" borderId="42" xfId="0" applyNumberFormat="1" applyFont="1" applyFill="1" applyBorder="1" applyAlignment="1" applyProtection="1">
      <alignment horizontal="center" vertical="center"/>
      <protection hidden="1"/>
    </xf>
    <xf numFmtId="1" fontId="24" fillId="0" borderId="44" xfId="0" quotePrefix="1" applyNumberFormat="1" applyFont="1" applyFill="1" applyBorder="1" applyAlignment="1" applyProtection="1">
      <alignment horizontal="center"/>
      <protection locked="0"/>
    </xf>
    <xf numFmtId="4" fontId="24" fillId="0" borderId="54" xfId="0" applyNumberFormat="1" applyFont="1" applyFill="1" applyBorder="1" applyAlignment="1" applyProtection="1">
      <alignment horizontal="center"/>
      <protection locked="0"/>
    </xf>
    <xf numFmtId="4" fontId="24" fillId="0" borderId="62" xfId="0" applyNumberFormat="1" applyFont="1" applyFill="1" applyBorder="1" applyAlignment="1" applyProtection="1">
      <alignment horizontal="center" vertical="center"/>
      <protection hidden="1"/>
    </xf>
    <xf numFmtId="4" fontId="24" fillId="0" borderId="58" xfId="0" applyNumberFormat="1" applyFont="1" applyFill="1" applyBorder="1" applyAlignment="1" applyProtection="1">
      <alignment horizontal="center" vertical="center"/>
      <protection hidden="1"/>
    </xf>
    <xf numFmtId="0" fontId="27" fillId="0" borderId="40" xfId="0" applyFont="1" applyBorder="1" applyProtection="1">
      <protection locked="0"/>
    </xf>
    <xf numFmtId="0" fontId="0" fillId="0" borderId="0" xfId="0" applyFont="1" applyFill="1" applyBorder="1"/>
    <xf numFmtId="0" fontId="0" fillId="0" borderId="0" xfId="0" applyFont="1" applyFill="1"/>
    <xf numFmtId="0" fontId="0" fillId="0" borderId="0" xfId="0" applyFont="1" applyFill="1" applyBorder="1" applyAlignment="1">
      <alignment horizontal="center"/>
    </xf>
    <xf numFmtId="9" fontId="0" fillId="0" borderId="0" xfId="3" applyFont="1" applyFill="1" applyBorder="1"/>
    <xf numFmtId="10" fontId="0" fillId="0" borderId="0" xfId="0" applyNumberFormat="1" applyFont="1" applyFill="1" applyBorder="1"/>
    <xf numFmtId="10" fontId="28" fillId="0" borderId="13" xfId="0" applyNumberFormat="1" applyFont="1" applyBorder="1" applyAlignment="1">
      <alignment horizontal="center" vertical="center" wrapText="1"/>
    </xf>
    <xf numFmtId="168" fontId="29" fillId="0" borderId="13" xfId="3" applyNumberFormat="1" applyFont="1" applyFill="1" applyBorder="1" applyAlignment="1">
      <alignment horizontal="center"/>
    </xf>
    <xf numFmtId="10" fontId="29" fillId="4" borderId="13" xfId="3" applyNumberFormat="1" applyFont="1" applyFill="1" applyBorder="1" applyAlignment="1">
      <alignment horizontal="center"/>
    </xf>
    <xf numFmtId="10" fontId="28" fillId="4" borderId="13" xfId="0" applyNumberFormat="1" applyFont="1" applyFill="1" applyBorder="1" applyAlignment="1">
      <alignment horizontal="center" vertical="center" wrapText="1"/>
    </xf>
    <xf numFmtId="0" fontId="5" fillId="0" borderId="0" xfId="0" applyFont="1" applyFill="1" applyAlignment="1" applyProtection="1">
      <alignment horizontal="left"/>
      <protection hidden="1"/>
    </xf>
    <xf numFmtId="0" fontId="19" fillId="0" borderId="0" xfId="0" applyFont="1" applyAlignment="1" applyProtection="1">
      <alignment horizontal="center"/>
      <protection hidden="1"/>
    </xf>
    <xf numFmtId="0" fontId="5" fillId="0" borderId="0" xfId="0" applyFont="1" applyAlignment="1" applyProtection="1">
      <alignment horizontal="center"/>
      <protection hidden="1"/>
    </xf>
    <xf numFmtId="0" fontId="12" fillId="4" borderId="0" xfId="0" applyFont="1" applyFill="1" applyAlignment="1" applyProtection="1">
      <alignment horizontal="center" vertical="center" wrapText="1"/>
      <protection hidden="1"/>
    </xf>
    <xf numFmtId="0" fontId="12" fillId="4" borderId="0" xfId="0" applyFont="1" applyFill="1" applyAlignment="1" applyProtection="1">
      <alignment horizontal="center" vertical="center"/>
      <protection hidden="1"/>
    </xf>
    <xf numFmtId="0" fontId="4" fillId="0" borderId="0" xfId="1" applyFont="1" applyFill="1" applyBorder="1" applyAlignment="1" applyProtection="1">
      <alignment horizontal="center"/>
      <protection hidden="1"/>
    </xf>
    <xf numFmtId="0" fontId="10" fillId="0" borderId="0" xfId="1" applyFont="1" applyFill="1" applyBorder="1" applyAlignment="1" applyProtection="1">
      <alignment horizontal="center"/>
      <protection hidden="1"/>
    </xf>
    <xf numFmtId="0" fontId="20" fillId="0" borderId="19" xfId="1" applyFont="1" applyFill="1" applyBorder="1" applyAlignment="1" applyProtection="1">
      <alignment horizontal="left" vertical="center" wrapText="1"/>
      <protection hidden="1"/>
    </xf>
    <xf numFmtId="0" fontId="20" fillId="0" borderId="18" xfId="1" applyFont="1" applyFill="1" applyBorder="1" applyAlignment="1" applyProtection="1">
      <alignment horizontal="left" vertical="center" wrapText="1"/>
      <protection hidden="1"/>
    </xf>
    <xf numFmtId="0" fontId="20" fillId="0" borderId="22" xfId="1" applyFont="1" applyFill="1" applyBorder="1" applyAlignment="1" applyProtection="1">
      <alignment horizontal="left" vertical="center" wrapText="1"/>
      <protection hidden="1"/>
    </xf>
    <xf numFmtId="0" fontId="11" fillId="0" borderId="22" xfId="0" applyFont="1" applyBorder="1" applyAlignment="1">
      <alignment horizontal="left" vertical="center" wrapText="1"/>
    </xf>
    <xf numFmtId="0" fontId="5" fillId="0" borderId="13" xfId="0" applyFont="1" applyFill="1" applyBorder="1" applyAlignment="1" applyProtection="1">
      <alignment horizontal="left"/>
      <protection hidden="1"/>
    </xf>
    <xf numFmtId="10" fontId="5" fillId="3" borderId="13" xfId="3" applyNumberFormat="1" applyFont="1" applyFill="1" applyBorder="1" applyAlignment="1" applyProtection="1">
      <alignment horizontal="right"/>
      <protection locked="0"/>
    </xf>
    <xf numFmtId="4" fontId="5" fillId="3" borderId="13" xfId="0" applyNumberFormat="1" applyFont="1" applyFill="1" applyBorder="1" applyAlignment="1" applyProtection="1">
      <alignment horizontal="right"/>
      <protection locked="0"/>
    </xf>
    <xf numFmtId="0" fontId="5" fillId="0" borderId="13" xfId="0" applyFont="1" applyFill="1" applyBorder="1" applyAlignment="1" applyProtection="1">
      <alignment horizontal="left" shrinkToFit="1"/>
      <protection hidden="1"/>
    </xf>
    <xf numFmtId="1" fontId="5" fillId="3" borderId="13" xfId="0" quotePrefix="1" applyNumberFormat="1" applyFont="1" applyFill="1" applyBorder="1" applyAlignment="1" applyProtection="1">
      <alignment horizontal="right"/>
      <protection locked="0"/>
    </xf>
    <xf numFmtId="0" fontId="5" fillId="0" borderId="19" xfId="0" applyFont="1" applyFill="1" applyBorder="1" applyAlignment="1" applyProtection="1">
      <alignment horizontal="left" shrinkToFit="1"/>
      <protection hidden="1"/>
    </xf>
    <xf numFmtId="0" fontId="5" fillId="0" borderId="18" xfId="0" applyFont="1" applyFill="1" applyBorder="1" applyAlignment="1" applyProtection="1">
      <alignment horizontal="left" shrinkToFit="1"/>
      <protection hidden="1"/>
    </xf>
    <xf numFmtId="0" fontId="5" fillId="0" borderId="22" xfId="0" applyFont="1" applyFill="1" applyBorder="1" applyAlignment="1" applyProtection="1">
      <alignment horizontal="left" shrinkToFit="1"/>
      <protection hidden="1"/>
    </xf>
    <xf numFmtId="2" fontId="5" fillId="3" borderId="13" xfId="0" applyNumberFormat="1" applyFont="1" applyFill="1" applyBorder="1" applyAlignment="1" applyProtection="1">
      <alignment horizontal="right"/>
      <protection hidden="1"/>
    </xf>
    <xf numFmtId="2" fontId="5" fillId="0" borderId="19" xfId="0" applyNumberFormat="1" applyFont="1" applyFill="1" applyBorder="1" applyAlignment="1" applyProtection="1">
      <alignment horizontal="left" vertical="top"/>
      <protection locked="0" hidden="1"/>
    </xf>
    <xf numFmtId="2" fontId="5" fillId="0" borderId="22" xfId="0" applyNumberFormat="1" applyFont="1" applyFill="1" applyBorder="1" applyAlignment="1" applyProtection="1">
      <alignment horizontal="left" vertical="top"/>
      <protection locked="0" hidden="1"/>
    </xf>
    <xf numFmtId="0" fontId="5" fillId="3" borderId="13" xfId="0" applyNumberFormat="1" applyFont="1" applyFill="1" applyBorder="1" applyAlignment="1" applyProtection="1">
      <alignment horizontal="right"/>
      <protection locked="0" hidden="1"/>
    </xf>
    <xf numFmtId="0" fontId="15" fillId="0" borderId="0" xfId="0" applyFont="1" applyBorder="1" applyAlignment="1" applyProtection="1">
      <alignment horizontal="left"/>
      <protection hidden="1"/>
    </xf>
    <xf numFmtId="0" fontId="15" fillId="0" borderId="0" xfId="0" applyFont="1" applyAlignment="1" applyProtection="1">
      <alignment horizontal="left"/>
      <protection hidden="1"/>
    </xf>
    <xf numFmtId="4" fontId="5" fillId="5" borderId="25" xfId="0" applyNumberFormat="1" applyFont="1" applyFill="1" applyBorder="1" applyAlignment="1" applyProtection="1">
      <alignment horizontal="right"/>
      <protection hidden="1"/>
    </xf>
    <xf numFmtId="4" fontId="5" fillId="5" borderId="12" xfId="0" applyNumberFormat="1" applyFont="1" applyFill="1" applyBorder="1" applyAlignment="1" applyProtection="1">
      <alignment horizontal="right"/>
      <protection hidden="1"/>
    </xf>
    <xf numFmtId="0" fontId="5" fillId="0" borderId="23" xfId="0" applyFont="1" applyFill="1" applyBorder="1" applyAlignment="1" applyProtection="1">
      <alignment horizontal="left" shrinkToFit="1"/>
      <protection hidden="1"/>
    </xf>
    <xf numFmtId="0" fontId="5" fillId="0" borderId="26" xfId="0" applyFont="1" applyFill="1" applyBorder="1" applyAlignment="1" applyProtection="1">
      <alignment horizontal="left" shrinkToFit="1"/>
      <protection hidden="1"/>
    </xf>
    <xf numFmtId="0" fontId="5" fillId="0" borderId="24" xfId="0" applyFont="1" applyFill="1" applyBorder="1" applyAlignment="1" applyProtection="1">
      <alignment horizontal="left" shrinkToFit="1"/>
      <protection hidden="1"/>
    </xf>
    <xf numFmtId="10" fontId="5" fillId="4" borderId="13" xfId="3" applyNumberFormat="1" applyFont="1" applyFill="1" applyBorder="1" applyAlignment="1" applyProtection="1">
      <alignment horizontal="right"/>
    </xf>
    <xf numFmtId="4" fontId="5" fillId="4" borderId="19" xfId="0" applyNumberFormat="1" applyFont="1" applyFill="1" applyBorder="1" applyAlignment="1" applyProtection="1">
      <alignment horizontal="right"/>
      <protection locked="0"/>
    </xf>
    <xf numFmtId="4" fontId="5" fillId="4" borderId="22" xfId="0" applyNumberFormat="1" applyFont="1" applyFill="1" applyBorder="1" applyAlignment="1" applyProtection="1">
      <alignment horizontal="right"/>
      <protection locked="0"/>
    </xf>
    <xf numFmtId="0" fontId="15" fillId="0" borderId="27" xfId="0" applyFont="1" applyBorder="1" applyAlignment="1" applyProtection="1">
      <alignment horizontal="left"/>
      <protection hidden="1"/>
    </xf>
    <xf numFmtId="0" fontId="5" fillId="0" borderId="19" xfId="0" applyFont="1" applyFill="1" applyBorder="1" applyAlignment="1" applyProtection="1">
      <alignment horizontal="left" vertical="center" wrapText="1" shrinkToFit="1"/>
      <protection hidden="1"/>
    </xf>
    <xf numFmtId="0" fontId="5" fillId="0" borderId="18" xfId="0" applyFont="1" applyFill="1" applyBorder="1" applyAlignment="1" applyProtection="1">
      <alignment horizontal="left" vertical="center" wrapText="1" shrinkToFit="1"/>
      <protection hidden="1"/>
    </xf>
    <xf numFmtId="0" fontId="5" fillId="0" borderId="22" xfId="0" applyFont="1" applyFill="1" applyBorder="1" applyAlignment="1" applyProtection="1">
      <alignment horizontal="left" vertical="center" wrapText="1" shrinkToFit="1"/>
      <protection hidden="1"/>
    </xf>
    <xf numFmtId="10" fontId="5" fillId="4" borderId="19" xfId="3" applyNumberFormat="1" applyFont="1" applyFill="1" applyBorder="1" applyAlignment="1" applyProtection="1">
      <alignment horizontal="right"/>
      <protection locked="0"/>
    </xf>
    <xf numFmtId="10" fontId="5" fillId="4" borderId="22" xfId="3" applyNumberFormat="1" applyFont="1" applyFill="1" applyBorder="1" applyAlignment="1" applyProtection="1">
      <alignment horizontal="right"/>
      <protection locked="0"/>
    </xf>
    <xf numFmtId="0" fontId="6" fillId="0" borderId="15" xfId="0" applyFont="1" applyFill="1" applyBorder="1" applyAlignment="1" applyProtection="1">
      <alignment horizontal="center" vertical="center" wrapText="1"/>
      <protection hidden="1"/>
    </xf>
    <xf numFmtId="0" fontId="6" fillId="0" borderId="16" xfId="0" applyFont="1" applyFill="1" applyBorder="1" applyAlignment="1" applyProtection="1">
      <alignment horizontal="center" vertical="center" wrapText="1"/>
      <protection hidden="1"/>
    </xf>
    <xf numFmtId="0" fontId="6" fillId="0" borderId="17" xfId="0" applyFont="1" applyFill="1" applyBorder="1" applyAlignment="1" applyProtection="1">
      <alignment horizontal="center" vertical="center" wrapText="1"/>
      <protection hidden="1"/>
    </xf>
    <xf numFmtId="0" fontId="5" fillId="0" borderId="28" xfId="0" applyFont="1" applyFill="1" applyBorder="1" applyAlignment="1" applyProtection="1">
      <alignment horizontal="right"/>
      <protection hidden="1"/>
    </xf>
    <xf numFmtId="0" fontId="5" fillId="0" borderId="29" xfId="0" applyFont="1" applyFill="1" applyBorder="1" applyAlignment="1" applyProtection="1">
      <alignment horizontal="center" vertical="center" textRotation="45"/>
      <protection hidden="1"/>
    </xf>
    <xf numFmtId="0" fontId="5" fillId="0" borderId="30" xfId="0" applyFont="1" applyFill="1" applyBorder="1" applyAlignment="1" applyProtection="1">
      <alignment horizontal="center" vertical="center" textRotation="45"/>
      <protection hidden="1"/>
    </xf>
    <xf numFmtId="0" fontId="16" fillId="4" borderId="13" xfId="2" applyFont="1" applyFill="1" applyBorder="1" applyAlignment="1">
      <alignment horizontal="left" vertical="center" wrapText="1"/>
    </xf>
    <xf numFmtId="0" fontId="16" fillId="4" borderId="14" xfId="2" applyFont="1" applyFill="1" applyBorder="1" applyAlignment="1">
      <alignment horizontal="left" vertical="center" wrapText="1"/>
    </xf>
    <xf numFmtId="0" fontId="0" fillId="4" borderId="13" xfId="0" applyFill="1" applyBorder="1" applyAlignment="1">
      <alignment horizontal="left"/>
    </xf>
    <xf numFmtId="0" fontId="5" fillId="4" borderId="13" xfId="2" applyFont="1" applyFill="1" applyBorder="1" applyAlignment="1">
      <alignment horizontal="left" vertical="center" wrapText="1"/>
    </xf>
    <xf numFmtId="0" fontId="16" fillId="4" borderId="13" xfId="2" applyFont="1" applyFill="1" applyBorder="1" applyAlignment="1">
      <alignment horizontal="center" vertical="center" wrapText="1"/>
    </xf>
    <xf numFmtId="14" fontId="16" fillId="4" borderId="13" xfId="2" applyNumberFormat="1" applyFont="1" applyFill="1" applyBorder="1" applyAlignment="1">
      <alignment horizontal="center" vertical="center" wrapText="1"/>
    </xf>
    <xf numFmtId="0" fontId="16" fillId="0" borderId="13" xfId="2" applyFont="1" applyBorder="1" applyAlignment="1">
      <alignment horizontal="center" vertical="center" wrapText="1"/>
    </xf>
    <xf numFmtId="0" fontId="16" fillId="3" borderId="13" xfId="2" applyFont="1" applyFill="1" applyBorder="1" applyAlignment="1" applyProtection="1">
      <alignment horizontal="center" vertical="center" wrapText="1"/>
      <protection locked="0"/>
    </xf>
    <xf numFmtId="0" fontId="21" fillId="4" borderId="0" xfId="2" applyFont="1" applyFill="1" applyBorder="1" applyAlignment="1">
      <alignment horizontal="left" vertical="center" wrapText="1"/>
    </xf>
    <xf numFmtId="0" fontId="24" fillId="0" borderId="50" xfId="0" applyFont="1" applyFill="1" applyBorder="1" applyAlignment="1" applyProtection="1">
      <alignment horizontal="left" vertical="center"/>
      <protection hidden="1"/>
    </xf>
    <xf numFmtId="0" fontId="24" fillId="0" borderId="51" xfId="0" applyFont="1" applyFill="1" applyBorder="1" applyAlignment="1" applyProtection="1">
      <alignment horizontal="left" vertical="center"/>
      <protection hidden="1"/>
    </xf>
    <xf numFmtId="0" fontId="24" fillId="0" borderId="39" xfId="0" applyFont="1" applyFill="1" applyBorder="1" applyAlignment="1" applyProtection="1">
      <alignment horizontal="left" vertical="center"/>
      <protection hidden="1"/>
    </xf>
    <xf numFmtId="0" fontId="25" fillId="0" borderId="50" xfId="0" applyFont="1" applyFill="1" applyBorder="1" applyAlignment="1" applyProtection="1">
      <alignment horizontal="left" vertical="center" wrapText="1"/>
      <protection hidden="1"/>
    </xf>
    <xf numFmtId="0" fontId="25" fillId="0" borderId="51" xfId="0" applyFont="1" applyFill="1" applyBorder="1" applyAlignment="1" applyProtection="1">
      <alignment horizontal="left" vertical="center" wrapText="1"/>
      <protection hidden="1"/>
    </xf>
    <xf numFmtId="0" fontId="25" fillId="0" borderId="39" xfId="0" applyFont="1" applyFill="1" applyBorder="1" applyAlignment="1" applyProtection="1">
      <alignment horizontal="left" vertical="center" wrapText="1"/>
      <protection hidden="1"/>
    </xf>
    <xf numFmtId="0" fontId="24" fillId="0" borderId="59" xfId="0" applyFont="1" applyFill="1" applyBorder="1" applyAlignment="1" applyProtection="1">
      <alignment horizontal="left" vertical="center" wrapText="1"/>
      <protection hidden="1"/>
    </xf>
    <xf numFmtId="0" fontId="24" fillId="0" borderId="60" xfId="0" applyFont="1" applyFill="1" applyBorder="1" applyAlignment="1" applyProtection="1">
      <alignment horizontal="left" vertical="center" wrapText="1"/>
      <protection hidden="1"/>
    </xf>
    <xf numFmtId="0" fontId="24" fillId="0" borderId="61" xfId="0" applyFont="1" applyFill="1" applyBorder="1" applyAlignment="1" applyProtection="1">
      <alignment horizontal="left" vertical="center" wrapText="1"/>
      <protection hidden="1"/>
    </xf>
    <xf numFmtId="0" fontId="24" fillId="0" borderId="46" xfId="0" applyFont="1" applyFill="1" applyBorder="1" applyAlignment="1" applyProtection="1">
      <alignment horizontal="left" vertical="center" wrapText="1"/>
      <protection hidden="1"/>
    </xf>
    <xf numFmtId="0" fontId="24" fillId="0" borderId="47" xfId="0" applyFont="1" applyFill="1" applyBorder="1" applyAlignment="1" applyProtection="1">
      <alignment horizontal="left" vertical="center" wrapText="1"/>
      <protection hidden="1"/>
    </xf>
    <xf numFmtId="0" fontId="24" fillId="0" borderId="48" xfId="0" applyFont="1" applyFill="1" applyBorder="1" applyAlignment="1" applyProtection="1">
      <alignment horizontal="left" vertical="center" wrapText="1"/>
      <protection hidden="1"/>
    </xf>
    <xf numFmtId="0" fontId="12" fillId="0" borderId="0" xfId="0" applyFont="1" applyAlignment="1" applyProtection="1">
      <alignment horizontal="center" wrapText="1"/>
      <protection hidden="1"/>
    </xf>
    <xf numFmtId="0" fontId="24" fillId="0" borderId="52" xfId="0" applyFont="1" applyFill="1" applyBorder="1" applyAlignment="1" applyProtection="1">
      <alignment horizontal="left" vertical="center"/>
      <protection hidden="1"/>
    </xf>
    <xf numFmtId="0" fontId="24" fillId="0" borderId="53" xfId="0" applyFont="1" applyFill="1" applyBorder="1" applyAlignment="1" applyProtection="1">
      <alignment horizontal="left" vertical="center"/>
      <protection hidden="1"/>
    </xf>
    <xf numFmtId="0" fontId="24" fillId="0" borderId="43" xfId="0" applyFont="1" applyFill="1" applyBorder="1" applyAlignment="1" applyProtection="1">
      <alignment horizontal="left" vertical="center"/>
      <protection hidden="1"/>
    </xf>
    <xf numFmtId="0" fontId="25" fillId="4" borderId="50" xfId="0" applyFont="1" applyFill="1" applyBorder="1" applyAlignment="1" applyProtection="1">
      <alignment horizontal="left" vertical="center"/>
      <protection hidden="1"/>
    </xf>
    <xf numFmtId="0" fontId="25" fillId="4" borderId="51" xfId="0" applyFont="1" applyFill="1" applyBorder="1" applyAlignment="1" applyProtection="1">
      <alignment horizontal="left" vertical="center"/>
      <protection hidden="1"/>
    </xf>
    <xf numFmtId="0" fontId="25" fillId="4" borderId="39" xfId="0" applyFont="1" applyFill="1" applyBorder="1" applyAlignment="1" applyProtection="1">
      <alignment horizontal="left" vertical="center"/>
      <protection hidden="1"/>
    </xf>
    <xf numFmtId="0" fontId="21" fillId="4" borderId="49" xfId="2" applyFont="1" applyFill="1" applyBorder="1" applyAlignment="1">
      <alignment horizontal="left" vertical="center" wrapText="1"/>
    </xf>
    <xf numFmtId="0" fontId="24" fillId="0" borderId="46" xfId="0" applyFont="1" applyFill="1" applyBorder="1" applyAlignment="1" applyProtection="1">
      <alignment horizontal="left" vertical="center"/>
      <protection hidden="1"/>
    </xf>
    <xf numFmtId="0" fontId="24" fillId="0" borderId="47" xfId="0" applyFont="1" applyFill="1" applyBorder="1" applyAlignment="1" applyProtection="1">
      <alignment horizontal="left" vertical="center"/>
      <protection hidden="1"/>
    </xf>
    <xf numFmtId="0" fontId="24" fillId="0" borderId="55" xfId="0" applyFont="1" applyFill="1" applyBorder="1" applyAlignment="1" applyProtection="1">
      <alignment horizontal="left" vertical="center" wrapText="1"/>
      <protection hidden="1"/>
    </xf>
    <xf numFmtId="0" fontId="24" fillId="0" borderId="56" xfId="0" applyFont="1" applyFill="1" applyBorder="1" applyAlignment="1" applyProtection="1">
      <alignment horizontal="left" vertical="center" wrapText="1"/>
      <protection hidden="1"/>
    </xf>
    <xf numFmtId="0" fontId="24" fillId="0" borderId="57" xfId="0" applyFont="1" applyFill="1" applyBorder="1" applyAlignment="1" applyProtection="1">
      <alignment horizontal="left" vertical="center" wrapText="1"/>
      <protection hidden="1"/>
    </xf>
  </cellXfs>
  <cellStyles count="6">
    <cellStyle name="Гиперссылка" xfId="1" builtinId="8"/>
    <cellStyle name="Обычный" xfId="0" builtinId="0"/>
    <cellStyle name="Обычный 2" xfId="2"/>
    <cellStyle name="Процентный" xfId="3" builtinId="5"/>
    <cellStyle name="Процентный 2" xfId="4"/>
    <cellStyle name="Финансовый" xfId="5" builtinId="3"/>
  </cellStyles>
  <dxfs count="0"/>
  <tableStyles count="0" defaultTableStyle="TableStyleMedium2" defaultPivotStyle="PivotStyleLight16"/>
  <colors>
    <mruColors>
      <color rgb="FF008000"/>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Drop" dropLines="40" dropStyle="combo" dx="22" fmlaLink="$H$12" fmlaRange="$AA$7:$AA$8" sel="2" val="0"/>
</file>

<file path=xl/ctrlProps/ctrlProp2.xml><?xml version="1.0" encoding="utf-8"?>
<formControlPr xmlns="http://schemas.microsoft.com/office/spreadsheetml/2009/9/main" objectType="Drop" dropLines="40" dropStyle="combo" dx="22" fmlaLink="$H$12" fmlaRange="$AA$7:$AA$8" sel="2" val="0"/>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19050</xdr:colOff>
          <xdr:row>10</xdr:row>
          <xdr:rowOff>0</xdr:rowOff>
        </xdr:from>
        <xdr:to>
          <xdr:col>9</xdr:col>
          <xdr:colOff>0</xdr:colOff>
          <xdr:row>12</xdr:row>
          <xdr:rowOff>0</xdr:rowOff>
        </xdr:to>
        <xdr:sp macro="" textlink="">
          <xdr:nvSpPr>
            <xdr:cNvPr id="7169" name="Drop Down 1" hidden="1">
              <a:extLst>
                <a:ext uri="{63B3BB69-23CF-44E3-9099-C40C66FF867C}">
                  <a14:compatExt spid="_x0000_s7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19050</xdr:colOff>
          <xdr:row>10</xdr:row>
          <xdr:rowOff>0</xdr:rowOff>
        </xdr:from>
        <xdr:to>
          <xdr:col>9</xdr:col>
          <xdr:colOff>0</xdr:colOff>
          <xdr:row>12</xdr:row>
          <xdr:rowOff>0</xdr:rowOff>
        </xdr:to>
        <xdr:sp macro="" textlink="">
          <xdr:nvSpPr>
            <xdr:cNvPr id="1037" name="Drop Down 13"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1</xdr:col>
      <xdr:colOff>542925</xdr:colOff>
      <xdr:row>0</xdr:row>
      <xdr:rowOff>455769</xdr:rowOff>
    </xdr:to>
    <xdr:pic>
      <xdr:nvPicPr>
        <xdr:cNvPr id="7" name="Рисунок 6"/>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a:ext>
          </a:extLst>
        </a:blip>
        <a:srcRect l="6186" t="7021"/>
        <a:stretch/>
      </xdr:blipFill>
      <xdr:spPr bwMode="auto">
        <a:xfrm>
          <a:off x="38100" y="123825"/>
          <a:ext cx="1733550" cy="3319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19050</xdr:colOff>
          <xdr:row>2</xdr:row>
          <xdr:rowOff>0</xdr:rowOff>
        </xdr:from>
        <xdr:to>
          <xdr:col>4</xdr:col>
          <xdr:colOff>28575</xdr:colOff>
          <xdr:row>2</xdr:row>
          <xdr:rowOff>247650</xdr:rowOff>
        </xdr:to>
        <xdr:sp macro="" textlink="">
          <xdr:nvSpPr>
            <xdr:cNvPr id="10311" name="ComboBox1" hidden="1">
              <a:extLst>
                <a:ext uri="{63B3BB69-23CF-44E3-9099-C40C66FF867C}">
                  <a14:compatExt spid="_x0000_s103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3">
    <pageSetUpPr fitToPage="1"/>
  </sheetPr>
  <dimension ref="A1:AJ451"/>
  <sheetViews>
    <sheetView showGridLines="0" topLeftCell="A2" zoomScaleNormal="100" workbookViewId="0">
      <selection activeCell="H10" sqref="H10:I10"/>
    </sheetView>
  </sheetViews>
  <sheetFormatPr defaultColWidth="9.28515625" defaultRowHeight="15" zeroHeight="1" x14ac:dyDescent="0.25"/>
  <cols>
    <col min="1" max="1" width="10.7109375" style="2" customWidth="1"/>
    <col min="2" max="2" width="14.28515625" style="2" customWidth="1"/>
    <col min="3" max="3" width="12" style="2" customWidth="1"/>
    <col min="4" max="4" width="12.42578125" style="2" customWidth="1"/>
    <col min="5" max="5" width="13.28515625" style="2" customWidth="1"/>
    <col min="6" max="6" width="11.5703125" style="2" customWidth="1"/>
    <col min="7" max="7" width="12.28515625" style="2" customWidth="1"/>
    <col min="8" max="8" width="12.42578125" style="2" customWidth="1"/>
    <col min="9" max="9" width="14.7109375" style="3" customWidth="1"/>
    <col min="10" max="10" width="12.42578125" style="3" customWidth="1"/>
    <col min="11" max="11" width="12.28515625" style="3" customWidth="1"/>
    <col min="12" max="12" width="12.42578125" style="3" customWidth="1"/>
    <col min="13" max="13" width="12" style="3" customWidth="1"/>
    <col min="14" max="14" width="13" style="3" customWidth="1"/>
    <col min="15" max="15" width="12" style="1" customWidth="1"/>
    <col min="16" max="16" width="13.28515625" style="1" customWidth="1"/>
    <col min="17" max="17" width="12.28515625" style="1" hidden="1" customWidth="1"/>
    <col min="18" max="18" width="12.28515625" style="2" hidden="1" customWidth="1"/>
    <col min="19" max="19" width="12.7109375" style="2" hidden="1" customWidth="1"/>
    <col min="20" max="20" width="11.7109375" style="2" hidden="1" customWidth="1"/>
    <col min="21" max="21" width="12.28515625" style="2" hidden="1" customWidth="1"/>
    <col min="22" max="22" width="12.7109375" style="2" hidden="1" customWidth="1"/>
    <col min="23" max="23" width="10.7109375" style="2" hidden="1" customWidth="1"/>
    <col min="24" max="29" width="9.28515625" style="2" hidden="1" customWidth="1"/>
    <col min="30" max="39" width="9.28515625" style="2" customWidth="1"/>
    <col min="40" max="240" width="9.28515625" style="2"/>
    <col min="241" max="241" width="13.7109375" style="2" customWidth="1"/>
    <col min="242" max="16384" width="9.28515625" style="2"/>
  </cols>
  <sheetData>
    <row r="1" spans="1:28" ht="27.75" customHeight="1" x14ac:dyDescent="0.25">
      <c r="A1" s="118" t="s">
        <v>62</v>
      </c>
      <c r="B1" s="118"/>
      <c r="C1" s="118"/>
      <c r="D1" s="118"/>
      <c r="E1" s="118"/>
      <c r="F1" s="118"/>
      <c r="G1" s="118"/>
      <c r="H1" s="118"/>
      <c r="I1" s="118"/>
      <c r="O1" s="2"/>
    </row>
    <row r="2" spans="1:28" ht="27.75" customHeight="1" x14ac:dyDescent="0.25">
      <c r="A2" s="119" t="s">
        <v>3</v>
      </c>
      <c r="B2" s="119"/>
      <c r="C2" s="119"/>
      <c r="D2" s="119"/>
      <c r="E2" s="119"/>
      <c r="F2" s="119"/>
      <c r="G2" s="119"/>
      <c r="H2" s="119"/>
      <c r="I2" s="119"/>
    </row>
    <row r="3" spans="1:28" ht="11.25" customHeight="1" x14ac:dyDescent="0.25">
      <c r="A3" s="120" t="s">
        <v>11</v>
      </c>
      <c r="B3" s="120"/>
      <c r="C3" s="120"/>
      <c r="D3" s="120"/>
      <c r="E3" s="120"/>
      <c r="F3" s="120"/>
      <c r="G3" s="120"/>
      <c r="H3" s="120"/>
      <c r="I3" s="120"/>
    </row>
    <row r="4" spans="1:28" ht="40.5" customHeight="1" x14ac:dyDescent="0.25">
      <c r="A4" s="121" t="s">
        <v>70</v>
      </c>
      <c r="B4" s="122"/>
      <c r="C4" s="122"/>
      <c r="D4" s="122"/>
      <c r="E4" s="122"/>
      <c r="F4" s="122"/>
      <c r="G4" s="122"/>
      <c r="H4" s="122"/>
      <c r="I4" s="122"/>
    </row>
    <row r="5" spans="1:28" x14ac:dyDescent="0.25">
      <c r="A5" s="123" t="s">
        <v>18</v>
      </c>
      <c r="B5" s="124"/>
      <c r="C5" s="124"/>
      <c r="D5" s="124"/>
      <c r="E5" s="124"/>
      <c r="F5" s="124"/>
      <c r="G5" s="124"/>
      <c r="H5" s="124"/>
      <c r="I5" s="124"/>
      <c r="J5" s="33"/>
      <c r="K5" s="15"/>
      <c r="L5" s="15"/>
      <c r="M5" s="15"/>
      <c r="N5" s="15"/>
      <c r="R5" s="1"/>
      <c r="S5" s="1"/>
      <c r="T5" s="1"/>
      <c r="U5" s="1"/>
      <c r="V5" s="1"/>
      <c r="W5" s="1"/>
    </row>
    <row r="6" spans="1:28" ht="58.5" hidden="1" customHeight="1" x14ac:dyDescent="0.25">
      <c r="A6" s="125" t="s">
        <v>50</v>
      </c>
      <c r="B6" s="126"/>
      <c r="C6" s="126"/>
      <c r="D6" s="126"/>
      <c r="E6" s="126"/>
      <c r="F6" s="126"/>
      <c r="G6" s="127"/>
      <c r="H6" s="125" t="s">
        <v>51</v>
      </c>
      <c r="I6" s="128"/>
      <c r="J6" s="40"/>
      <c r="K6" s="40"/>
      <c r="L6" s="38"/>
      <c r="M6" s="38"/>
      <c r="N6" s="38"/>
      <c r="R6" s="1"/>
      <c r="S6" s="1"/>
      <c r="T6" s="1"/>
      <c r="U6" s="1"/>
      <c r="V6" s="1"/>
      <c r="W6" s="1"/>
    </row>
    <row r="7" spans="1:28" hidden="1" x14ac:dyDescent="0.25">
      <c r="A7" s="129" t="s">
        <v>15</v>
      </c>
      <c r="B7" s="129"/>
      <c r="C7" s="129"/>
      <c r="D7" s="129"/>
      <c r="E7" s="129"/>
      <c r="F7" s="129"/>
      <c r="G7" s="129"/>
      <c r="H7" s="130">
        <v>0.2</v>
      </c>
      <c r="I7" s="130"/>
      <c r="J7" s="55"/>
      <c r="K7" s="32"/>
      <c r="L7" s="32"/>
      <c r="M7" s="32"/>
      <c r="N7" s="32"/>
      <c r="O7" s="32"/>
      <c r="P7" s="2"/>
      <c r="Q7" s="2"/>
      <c r="S7" s="16"/>
      <c r="T7" s="16"/>
      <c r="U7" s="16"/>
      <c r="V7" s="16"/>
      <c r="W7" s="17"/>
      <c r="X7" s="1"/>
      <c r="Y7" s="1"/>
      <c r="AA7" s="1" t="s">
        <v>2</v>
      </c>
      <c r="AB7" s="26" t="s">
        <v>0</v>
      </c>
    </row>
    <row r="8" spans="1:28" x14ac:dyDescent="0.25">
      <c r="A8" s="129" t="s">
        <v>4</v>
      </c>
      <c r="B8" s="129"/>
      <c r="C8" s="129"/>
      <c r="D8" s="129"/>
      <c r="E8" s="129"/>
      <c r="F8" s="129"/>
      <c r="G8" s="129"/>
      <c r="H8" s="131">
        <v>1000000</v>
      </c>
      <c r="I8" s="131"/>
      <c r="J8" s="55"/>
      <c r="K8" s="32"/>
      <c r="L8" s="32"/>
      <c r="M8" s="32"/>
      <c r="N8" s="32"/>
      <c r="O8" s="32"/>
      <c r="P8" s="2"/>
      <c r="Q8" s="2"/>
      <c r="W8" s="18"/>
      <c r="X8" s="1"/>
      <c r="Y8" s="1"/>
      <c r="AA8" s="2" t="s">
        <v>14</v>
      </c>
      <c r="AB8" s="26" t="s">
        <v>1</v>
      </c>
    </row>
    <row r="9" spans="1:28" x14ac:dyDescent="0.25">
      <c r="A9" s="132" t="s">
        <v>12</v>
      </c>
      <c r="B9" s="132"/>
      <c r="C9" s="132"/>
      <c r="D9" s="132"/>
      <c r="E9" s="132"/>
      <c r="F9" s="132"/>
      <c r="G9" s="132"/>
      <c r="H9" s="133">
        <v>12</v>
      </c>
      <c r="I9" s="133"/>
      <c r="J9" s="55"/>
      <c r="K9" s="32"/>
      <c r="L9" s="32"/>
      <c r="M9" s="32"/>
      <c r="N9" s="32"/>
      <c r="O9" s="32"/>
      <c r="P9" s="2"/>
      <c r="Q9" s="2"/>
      <c r="S9" s="19"/>
      <c r="T9" s="19"/>
      <c r="U9" s="19"/>
      <c r="V9" s="19"/>
      <c r="W9" s="18"/>
      <c r="X9" s="1"/>
      <c r="Y9" s="1"/>
    </row>
    <row r="10" spans="1:28" x14ac:dyDescent="0.25">
      <c r="A10" s="134" t="s">
        <v>17</v>
      </c>
      <c r="B10" s="135"/>
      <c r="C10" s="135"/>
      <c r="D10" s="135"/>
      <c r="E10" s="135"/>
      <c r="F10" s="135"/>
      <c r="G10" s="136"/>
      <c r="H10" s="137">
        <v>21.5</v>
      </c>
      <c r="I10" s="137"/>
      <c r="J10" s="55"/>
      <c r="K10" s="32"/>
      <c r="L10" s="32"/>
      <c r="M10" s="32"/>
      <c r="N10" s="32"/>
      <c r="O10" s="32"/>
      <c r="P10" s="2"/>
      <c r="Q10" s="2"/>
      <c r="S10" s="19"/>
      <c r="T10" s="19"/>
      <c r="U10" s="19"/>
      <c r="V10" s="19"/>
      <c r="W10" s="25"/>
      <c r="X10" s="1"/>
      <c r="Y10" s="1"/>
    </row>
    <row r="11" spans="1:28" hidden="1" x14ac:dyDescent="0.25">
      <c r="A11" s="134" t="s">
        <v>66</v>
      </c>
      <c r="B11" s="135"/>
      <c r="C11" s="135"/>
      <c r="D11" s="135"/>
      <c r="E11" s="135"/>
      <c r="F11" s="135"/>
      <c r="G11" s="136"/>
      <c r="H11" s="138" t="s">
        <v>68</v>
      </c>
      <c r="I11" s="139"/>
      <c r="J11" s="55"/>
      <c r="K11" s="32"/>
      <c r="L11" s="32"/>
      <c r="M11" s="32"/>
      <c r="N11" s="32"/>
      <c r="O11" s="32"/>
      <c r="P11" s="2"/>
      <c r="Q11" s="2"/>
      <c r="S11" s="19"/>
      <c r="T11" s="19"/>
      <c r="U11" s="19"/>
      <c r="V11" s="19"/>
      <c r="W11" s="25"/>
      <c r="X11" s="1"/>
      <c r="Y11" s="1"/>
      <c r="AB11" s="54" t="s">
        <v>67</v>
      </c>
    </row>
    <row r="12" spans="1:28" ht="24" customHeight="1" x14ac:dyDescent="0.25">
      <c r="A12" s="134" t="s">
        <v>13</v>
      </c>
      <c r="B12" s="135"/>
      <c r="C12" s="135"/>
      <c r="D12" s="135"/>
      <c r="E12" s="135"/>
      <c r="F12" s="135"/>
      <c r="G12" s="136"/>
      <c r="H12" s="140">
        <v>2</v>
      </c>
      <c r="I12" s="140"/>
      <c r="J12" s="141"/>
      <c r="K12" s="142"/>
      <c r="L12" s="142"/>
      <c r="M12" s="142"/>
      <c r="N12" s="142"/>
      <c r="O12" s="142"/>
      <c r="R12" s="1"/>
      <c r="S12" s="1"/>
      <c r="T12" s="1"/>
      <c r="U12" s="1"/>
      <c r="V12" s="1"/>
      <c r="W12" s="20"/>
      <c r="X12" s="1"/>
      <c r="Y12" s="1"/>
      <c r="AA12" s="51"/>
      <c r="AB12" s="54" t="s">
        <v>68</v>
      </c>
    </row>
    <row r="13" spans="1:28" hidden="1" x14ac:dyDescent="0.25">
      <c r="A13" s="134" t="str">
        <f>CONCATENATE("Месячный платеж по кредиту, ",L17)</f>
        <v xml:space="preserve">Месячный платеж по кредиту, </v>
      </c>
      <c r="B13" s="135"/>
      <c r="C13" s="135"/>
      <c r="D13" s="135"/>
      <c r="E13" s="135"/>
      <c r="F13" s="135"/>
      <c r="G13" s="44"/>
      <c r="H13" s="143">
        <f>IF(data=1,sumkred/strok,sumkred*PROC/100/((1-POWER(1+PROC/1200,-strok))*12))</f>
        <v>93353.909587601942</v>
      </c>
      <c r="I13" s="144"/>
      <c r="J13" s="35"/>
      <c r="K13" s="27"/>
      <c r="L13" s="118"/>
      <c r="M13" s="118"/>
      <c r="N13" s="118"/>
      <c r="O13" s="37"/>
      <c r="P13" s="28"/>
      <c r="Q13" s="28"/>
      <c r="R13" s="1"/>
      <c r="S13" s="1"/>
      <c r="T13" s="1"/>
      <c r="U13" s="1"/>
      <c r="V13" s="1"/>
      <c r="W13" s="20"/>
      <c r="X13" s="1"/>
      <c r="Y13" s="1"/>
    </row>
    <row r="14" spans="1:28" x14ac:dyDescent="0.25">
      <c r="A14" s="145" t="s">
        <v>52</v>
      </c>
      <c r="B14" s="146"/>
      <c r="C14" s="146"/>
      <c r="D14" s="146"/>
      <c r="E14" s="146"/>
      <c r="F14" s="146"/>
      <c r="G14" s="147"/>
      <c r="H14" s="148">
        <v>1.4999999999999999E-2</v>
      </c>
      <c r="I14" s="148"/>
      <c r="J14" s="141"/>
      <c r="K14" s="142"/>
      <c r="L14" s="142"/>
      <c r="M14" s="142"/>
      <c r="N14" s="142"/>
      <c r="O14" s="142"/>
      <c r="P14" s="28"/>
      <c r="Q14" s="28"/>
      <c r="R14" s="1"/>
      <c r="S14" s="1"/>
      <c r="T14" s="1"/>
      <c r="U14" s="1"/>
      <c r="V14" s="1"/>
      <c r="W14" s="25"/>
      <c r="X14" s="1"/>
      <c r="Y14" s="1"/>
      <c r="AA14" s="52">
        <v>5.0000000000000001E-3</v>
      </c>
    </row>
    <row r="15" spans="1:28" ht="15" customHeight="1" x14ac:dyDescent="0.25">
      <c r="A15" s="145" t="s">
        <v>63</v>
      </c>
      <c r="B15" s="146"/>
      <c r="C15" s="146"/>
      <c r="D15" s="146"/>
      <c r="E15" s="146"/>
      <c r="F15" s="146"/>
      <c r="G15" s="147"/>
      <c r="H15" s="149">
        <v>0</v>
      </c>
      <c r="I15" s="150"/>
      <c r="J15" s="151"/>
      <c r="K15" s="141"/>
      <c r="L15" s="141"/>
      <c r="M15" s="141"/>
      <c r="N15" s="141"/>
      <c r="O15" s="141"/>
      <c r="P15" s="28"/>
      <c r="Q15" s="28"/>
      <c r="R15" s="1"/>
      <c r="S15" s="1"/>
      <c r="T15" s="1"/>
      <c r="U15" s="1"/>
      <c r="V15" s="1"/>
      <c r="W15" s="25"/>
      <c r="X15" s="1"/>
      <c r="Y15" s="1"/>
      <c r="AA15" s="52">
        <v>7.0000000000000001E-3</v>
      </c>
    </row>
    <row r="16" spans="1:28" ht="34.5" customHeight="1" x14ac:dyDescent="0.25">
      <c r="A16" s="152" t="s">
        <v>65</v>
      </c>
      <c r="B16" s="153"/>
      <c r="C16" s="153"/>
      <c r="D16" s="153"/>
      <c r="E16" s="153"/>
      <c r="F16" s="153"/>
      <c r="G16" s="154"/>
      <c r="H16" s="155">
        <v>0.01</v>
      </c>
      <c r="I16" s="156"/>
      <c r="J16" s="151"/>
      <c r="K16" s="141"/>
      <c r="L16" s="141"/>
      <c r="M16" s="141"/>
      <c r="N16" s="141"/>
      <c r="O16" s="141"/>
      <c r="P16" s="28"/>
      <c r="Q16" s="28"/>
      <c r="R16" s="1"/>
      <c r="S16" s="1"/>
      <c r="T16" s="1"/>
      <c r="U16" s="1"/>
      <c r="V16" s="1"/>
      <c r="W16" s="25"/>
      <c r="X16" s="1"/>
      <c r="Y16" s="1"/>
      <c r="AA16" s="51">
        <v>0.01</v>
      </c>
    </row>
    <row r="17" spans="1:23" ht="15.75" thickBot="1" x14ac:dyDescent="0.3">
      <c r="A17" s="21">
        <v>2</v>
      </c>
      <c r="B17" s="1"/>
      <c r="C17" s="1"/>
      <c r="D17" s="1"/>
      <c r="E17" s="1"/>
      <c r="F17" s="1"/>
      <c r="G17" s="1"/>
      <c r="I17" s="34"/>
      <c r="J17" s="34"/>
      <c r="K17" s="34"/>
      <c r="L17" s="160"/>
      <c r="M17" s="160"/>
      <c r="N17" s="160"/>
      <c r="O17" s="160"/>
      <c r="P17" s="34"/>
      <c r="Q17" s="34"/>
      <c r="R17" s="1"/>
      <c r="S17" s="1"/>
      <c r="T17" s="1"/>
      <c r="U17" s="1"/>
      <c r="V17" s="39" t="s">
        <v>16</v>
      </c>
      <c r="W17" s="22"/>
    </row>
    <row r="18" spans="1:23" ht="12.75" customHeight="1" thickBot="1" x14ac:dyDescent="0.3">
      <c r="A18" s="161" t="s">
        <v>22</v>
      </c>
      <c r="B18" s="157" t="s">
        <v>24</v>
      </c>
      <c r="C18" s="158"/>
      <c r="D18" s="159"/>
      <c r="E18" s="157" t="s">
        <v>25</v>
      </c>
      <c r="F18" s="158"/>
      <c r="G18" s="159"/>
      <c r="H18" s="157" t="s">
        <v>26</v>
      </c>
      <c r="I18" s="158"/>
      <c r="J18" s="159"/>
      <c r="K18" s="157" t="s">
        <v>27</v>
      </c>
      <c r="L18" s="158"/>
      <c r="M18" s="159"/>
      <c r="N18" s="157" t="s">
        <v>28</v>
      </c>
      <c r="O18" s="158"/>
      <c r="P18" s="159"/>
      <c r="Q18" s="157" t="s">
        <v>29</v>
      </c>
      <c r="R18" s="158"/>
      <c r="S18" s="159"/>
      <c r="T18" s="157" t="s">
        <v>30</v>
      </c>
      <c r="U18" s="158"/>
      <c r="V18" s="159"/>
    </row>
    <row r="19" spans="1:23" ht="30.75" thickBot="1" x14ac:dyDescent="0.3">
      <c r="A19" s="162"/>
      <c r="B19" s="5" t="s">
        <v>45</v>
      </c>
      <c r="C19" s="6" t="s">
        <v>46</v>
      </c>
      <c r="D19" s="6" t="s">
        <v>47</v>
      </c>
      <c r="E19" s="5" t="s">
        <v>45</v>
      </c>
      <c r="F19" s="6" t="s">
        <v>46</v>
      </c>
      <c r="G19" s="6" t="s">
        <v>47</v>
      </c>
      <c r="H19" s="5" t="s">
        <v>45</v>
      </c>
      <c r="I19" s="6" t="s">
        <v>46</v>
      </c>
      <c r="J19" s="6" t="s">
        <v>47</v>
      </c>
      <c r="K19" s="5" t="s">
        <v>45</v>
      </c>
      <c r="L19" s="6" t="s">
        <v>46</v>
      </c>
      <c r="M19" s="6" t="s">
        <v>47</v>
      </c>
      <c r="N19" s="5" t="s">
        <v>45</v>
      </c>
      <c r="O19" s="6" t="s">
        <v>46</v>
      </c>
      <c r="P19" s="6" t="s">
        <v>47</v>
      </c>
      <c r="Q19" s="5" t="s">
        <v>45</v>
      </c>
      <c r="R19" s="6" t="s">
        <v>46</v>
      </c>
      <c r="S19" s="6" t="s">
        <v>47</v>
      </c>
      <c r="T19" s="5" t="s">
        <v>45</v>
      </c>
      <c r="U19" s="6" t="s">
        <v>46</v>
      </c>
      <c r="V19" s="6" t="s">
        <v>47</v>
      </c>
    </row>
    <row r="20" spans="1:23" ht="15.75" thickTop="1" x14ac:dyDescent="0.25">
      <c r="A20" s="7" t="s">
        <v>19</v>
      </c>
      <c r="B20" s="8">
        <f>sumkred</f>
        <v>1000000</v>
      </c>
      <c r="C20" s="8">
        <f t="shared" ref="C20:C31" si="0">IF(data=1,B20*(PROC/36500)*30.42,B20*(PROC/36000)*30)</f>
        <v>17916.666666666664</v>
      </c>
      <c r="D20" s="29">
        <f>IF(data=2,C20,IF(data=1,IF(C20&gt;0,C20+sumproplat,0),IF(B20&gt;sumproplat*2,sumproplat,B20+C20)))</f>
        <v>17916.666666666664</v>
      </c>
      <c r="E20" s="8">
        <f>IF(data=1,IF((B31-sumproplat)&gt;0,B31-sumproplat,0),IF(B31-(sumproplat-C31)&gt;0,B31-(D31-C31),0))</f>
        <v>0</v>
      </c>
      <c r="F20" s="8">
        <f t="shared" ref="F20:F31" si="1">IF(data=1,E20*(PROC/36500)*30.42,E20*(PROC/36000)*30)</f>
        <v>0</v>
      </c>
      <c r="G20" s="29">
        <f t="shared" ref="G20:G31" si="2">IF(data=1,IF(F20&gt;1,F20+sumproplat,0),IF(E20&gt;sumproplat*2,sumproplat,E20+F20))</f>
        <v>0</v>
      </c>
      <c r="H20" s="8">
        <f>IF(data=1,IF((E31-sumproplat)&gt;0,E31-sumproplat,0),IF(E31-(sumproplat-F31)&gt;0,E31-(G31-F31),0))</f>
        <v>0</v>
      </c>
      <c r="I20" s="8">
        <f t="shared" ref="I20:I31" si="3">IF(data=1,H20*(PROC/36500)*30.42,H20*(PROC/36000)*30)</f>
        <v>0</v>
      </c>
      <c r="J20" s="29">
        <f t="shared" ref="J20:J31" si="4">IF(data=1,IF(I20&gt;1,I20+sumproplat,0),IF(H20&gt;sumproplat*2,sumproplat,H20+I20))</f>
        <v>0</v>
      </c>
      <c r="K20" s="8">
        <f>IF(data=1,IF((H31-sumproplat)&gt;0,H31-sumproplat,0),IF(H31-(sumproplat-I31)&gt;0,H31-(J31-I31),0))</f>
        <v>0</v>
      </c>
      <c r="L20" s="8">
        <f t="shared" ref="L20:L31" si="5">IF(data=1,K20*(PROC/36500)*30.42,K20*(PROC/36000)*30)</f>
        <v>0</v>
      </c>
      <c r="M20" s="29">
        <f t="shared" ref="M20:M31" si="6">IF(data=1,IF(L20&gt;1,L20+sumproplat,0),IF(K20&gt;sumproplat*2,sumproplat,K20+L20))</f>
        <v>0</v>
      </c>
      <c r="N20" s="8">
        <f>IF(data=1,IF((K31-sumproplat)&gt;0,K31-sumproplat,0),IF(K31-(sumproplat-L31)&gt;0,K31-(M31-L31),0))</f>
        <v>0</v>
      </c>
      <c r="O20" s="8">
        <f t="shared" ref="O20:O31" si="7">IF(data=1,N20*(PROC/36500)*30.42,N20*(PROC/36000)*30)</f>
        <v>0</v>
      </c>
      <c r="P20" s="29">
        <f t="shared" ref="P20:P31" si="8">IF(data=1,IF(O20&gt;1,O20+sumproplat,0),IF(N20&gt;sumproplat*2,sumproplat,N20+O20))</f>
        <v>0</v>
      </c>
      <c r="Q20" s="8">
        <f>IF(data=1,IF((N31-sumproplat)&gt;0,N31-sumproplat,0),IF(N31-(sumproplat-O31)&gt;0,N31-(P31-O31),0))</f>
        <v>0</v>
      </c>
      <c r="R20" s="8">
        <f t="shared" ref="R20:R31" si="9">IF(data=1,Q20*(PROC/36500)*30.42,Q20*(PROC/36000)*30)</f>
        <v>0</v>
      </c>
      <c r="S20" s="29">
        <f t="shared" ref="S20:S31" si="10">IF(data=1,IF(R20&gt;1,R20+sumproplat,0),IF(Q20&gt;sumproplat*2,sumproplat,Q20+R20))</f>
        <v>0</v>
      </c>
      <c r="T20" s="8">
        <f>IF(data=1,IF((Q31-sumproplat)&gt;0,Q31-sumproplat,0),IF(Q31-(sumproplat-R31)&gt;0,Q31-(S31-R31),0))</f>
        <v>0</v>
      </c>
      <c r="U20" s="8">
        <f t="shared" ref="U20:U31" si="11">IF(data=1,T20*(PROC/36500)*30.42,T20*(PROC/36000)*30)</f>
        <v>0</v>
      </c>
      <c r="V20" s="29">
        <f t="shared" ref="V20:V31" si="12">IF(data=1,IF(U20&gt;1,U20+sumproplat,0),IF(T20&gt;sumproplat*2,sumproplat,T20+U20))</f>
        <v>0</v>
      </c>
    </row>
    <row r="21" spans="1:23" x14ac:dyDescent="0.25">
      <c r="A21" s="7" t="s">
        <v>20</v>
      </c>
      <c r="B21" s="9">
        <f>IF(data=1,IF((B20-sumproplat)&gt;0,B20-sumproplat,0),IF(B20-(sumproplat-C20)&gt;0,B20-(D20-C20),0))</f>
        <v>1000000</v>
      </c>
      <c r="C21" s="9">
        <f t="shared" si="0"/>
        <v>17916.666666666664</v>
      </c>
      <c r="D21" s="29">
        <f t="shared" ref="D21:D31" si="13">IF(data=1,IF(C21&gt;1,C21+sumproplat,0),IF(B21&gt;sumproplat*2,sumproplat,B21+C21))</f>
        <v>93353.909587601942</v>
      </c>
      <c r="E21" s="9">
        <f>IF(data=1,IF((E20-sumproplat)&gt;0,E20-sumproplat,0),IF(E20-(sumproplat-F20)&gt;0,E20-(G20-F20),0))</f>
        <v>0</v>
      </c>
      <c r="F21" s="9">
        <f t="shared" si="1"/>
        <v>0</v>
      </c>
      <c r="G21" s="29">
        <f t="shared" si="2"/>
        <v>0</v>
      </c>
      <c r="H21" s="9">
        <f>IF(data=1,IF((H20-sumproplat)&gt;0,H20-sumproplat,0),IF(H20-(sumproplat-I20)&gt;0,H20-(J20-I20),0))</f>
        <v>0</v>
      </c>
      <c r="I21" s="9">
        <f t="shared" si="3"/>
        <v>0</v>
      </c>
      <c r="J21" s="29">
        <f t="shared" si="4"/>
        <v>0</v>
      </c>
      <c r="K21" s="9">
        <f>IF(data=1,IF((K20-sumproplat)&gt;0,K20-sumproplat,0),IF(K20-(sumproplat-L20)&gt;0,K20-(M20-L20),0))</f>
        <v>0</v>
      </c>
      <c r="L21" s="9">
        <f t="shared" si="5"/>
        <v>0</v>
      </c>
      <c r="M21" s="29">
        <f t="shared" si="6"/>
        <v>0</v>
      </c>
      <c r="N21" s="9">
        <f>IF(data=1,IF((N20-sumproplat)&gt;0,N20-sumproplat,0),IF(N20-(sumproplat-O20)&gt;0,N20-(P20-O20),0))</f>
        <v>0</v>
      </c>
      <c r="O21" s="9">
        <f t="shared" si="7"/>
        <v>0</v>
      </c>
      <c r="P21" s="29">
        <f t="shared" si="8"/>
        <v>0</v>
      </c>
      <c r="Q21" s="9">
        <f>IF(data=1,IF((Q20-sumproplat)&gt;0,Q20-sumproplat,0),IF(Q20-(sumproplat-R20)&gt;0,Q20-(S20-R20),0))</f>
        <v>0</v>
      </c>
      <c r="R21" s="9">
        <f t="shared" si="9"/>
        <v>0</v>
      </c>
      <c r="S21" s="29">
        <f t="shared" si="10"/>
        <v>0</v>
      </c>
      <c r="T21" s="9">
        <f>IF(data=1,IF((T20-sumproplat)&gt;0,T20-sumproplat,0),IF(T20-(sumproplat-U20)&gt;0,T20-(V20-U20),0))</f>
        <v>0</v>
      </c>
      <c r="U21" s="9">
        <f t="shared" si="11"/>
        <v>0</v>
      </c>
      <c r="V21" s="29">
        <f t="shared" si="12"/>
        <v>0</v>
      </c>
    </row>
    <row r="22" spans="1:23" x14ac:dyDescent="0.25">
      <c r="A22" s="7" t="s">
        <v>21</v>
      </c>
      <c r="B22" s="9">
        <f t="shared" ref="B22:B31" si="14">IF(data=1,IF((B21-sumproplat)&gt;0,B21-sumproplat,0),IF(B21-(sumproplat-C21)&gt;0,B21-(D21-C21),0))</f>
        <v>924562.75707906473</v>
      </c>
      <c r="C22" s="9">
        <f t="shared" si="0"/>
        <v>16565.082730999908</v>
      </c>
      <c r="D22" s="29">
        <f t="shared" si="13"/>
        <v>93353.909587601942</v>
      </c>
      <c r="E22" s="9">
        <f t="shared" ref="E22:E31" si="15">IF(data=1,IF((E21-sumproplat)&gt;0,E21-sumproplat,0),IF(E21-(sumproplat-F21)&gt;0,E21-(G21-F21),0))</f>
        <v>0</v>
      </c>
      <c r="F22" s="9">
        <f t="shared" si="1"/>
        <v>0</v>
      </c>
      <c r="G22" s="29">
        <f t="shared" si="2"/>
        <v>0</v>
      </c>
      <c r="H22" s="9">
        <f t="shared" ref="H22:H31" si="16">IF(data=1,IF((H21-sumproplat)&gt;0,H21-sumproplat,0),IF(H21-(sumproplat-I21)&gt;0,H21-(J21-I21),0))</f>
        <v>0</v>
      </c>
      <c r="I22" s="9">
        <f t="shared" si="3"/>
        <v>0</v>
      </c>
      <c r="J22" s="29">
        <f t="shared" si="4"/>
        <v>0</v>
      </c>
      <c r="K22" s="9">
        <f t="shared" ref="K22:K31" si="17">IF(data=1,IF((K21-sumproplat)&gt;0,K21-sumproplat,0),IF(K21-(sumproplat-L21)&gt;0,K21-(M21-L21),0))</f>
        <v>0</v>
      </c>
      <c r="L22" s="9">
        <f t="shared" si="5"/>
        <v>0</v>
      </c>
      <c r="M22" s="29">
        <f t="shared" si="6"/>
        <v>0</v>
      </c>
      <c r="N22" s="9">
        <f t="shared" ref="N22:N31" si="18">IF(data=1,IF((N21-sumproplat)&gt;0,N21-sumproplat,0),IF(N21-(sumproplat-O21)&gt;0,N21-(P21-O21),0))</f>
        <v>0</v>
      </c>
      <c r="O22" s="9">
        <f t="shared" si="7"/>
        <v>0</v>
      </c>
      <c r="P22" s="29">
        <f t="shared" si="8"/>
        <v>0</v>
      </c>
      <c r="Q22" s="9">
        <f t="shared" ref="Q22:Q31" si="19">IF(data=1,IF((Q21-sumproplat)&gt;0,Q21-sumproplat,0),IF(Q21-(sumproplat-R21)&gt;0,Q21-(S21-R21),0))</f>
        <v>0</v>
      </c>
      <c r="R22" s="9">
        <f t="shared" si="9"/>
        <v>0</v>
      </c>
      <c r="S22" s="29">
        <f t="shared" si="10"/>
        <v>0</v>
      </c>
      <c r="T22" s="9">
        <f t="shared" ref="T22:T31" si="20">IF(data=1,IF((T21-sumproplat)&gt;0,T21-sumproplat,0),IF(T21-(sumproplat-U21)&gt;0,T21-(V21-U21),0))</f>
        <v>0</v>
      </c>
      <c r="U22" s="9">
        <f t="shared" si="11"/>
        <v>0</v>
      </c>
      <c r="V22" s="29">
        <f t="shared" si="12"/>
        <v>0</v>
      </c>
    </row>
    <row r="23" spans="1:23" x14ac:dyDescent="0.25">
      <c r="A23" s="7" t="s">
        <v>53</v>
      </c>
      <c r="B23" s="9">
        <f t="shared" si="14"/>
        <v>847773.93022246263</v>
      </c>
      <c r="C23" s="9">
        <f t="shared" si="0"/>
        <v>15189.282916485789</v>
      </c>
      <c r="D23" s="29">
        <f t="shared" si="13"/>
        <v>93353.909587601942</v>
      </c>
      <c r="E23" s="9">
        <f t="shared" si="15"/>
        <v>0</v>
      </c>
      <c r="F23" s="9">
        <f t="shared" si="1"/>
        <v>0</v>
      </c>
      <c r="G23" s="29">
        <f t="shared" si="2"/>
        <v>0</v>
      </c>
      <c r="H23" s="9">
        <f t="shared" si="16"/>
        <v>0</v>
      </c>
      <c r="I23" s="9">
        <f t="shared" si="3"/>
        <v>0</v>
      </c>
      <c r="J23" s="29">
        <f t="shared" si="4"/>
        <v>0</v>
      </c>
      <c r="K23" s="9">
        <f t="shared" si="17"/>
        <v>0</v>
      </c>
      <c r="L23" s="9">
        <f t="shared" si="5"/>
        <v>0</v>
      </c>
      <c r="M23" s="29">
        <f t="shared" si="6"/>
        <v>0</v>
      </c>
      <c r="N23" s="9">
        <f t="shared" si="18"/>
        <v>0</v>
      </c>
      <c r="O23" s="9">
        <f t="shared" si="7"/>
        <v>0</v>
      </c>
      <c r="P23" s="29">
        <f t="shared" si="8"/>
        <v>0</v>
      </c>
      <c r="Q23" s="9">
        <f t="shared" si="19"/>
        <v>0</v>
      </c>
      <c r="R23" s="9">
        <f t="shared" si="9"/>
        <v>0</v>
      </c>
      <c r="S23" s="29">
        <f t="shared" si="10"/>
        <v>0</v>
      </c>
      <c r="T23" s="9">
        <f t="shared" si="20"/>
        <v>0</v>
      </c>
      <c r="U23" s="9">
        <f t="shared" si="11"/>
        <v>0</v>
      </c>
      <c r="V23" s="29">
        <f t="shared" si="12"/>
        <v>0</v>
      </c>
    </row>
    <row r="24" spans="1:23" x14ac:dyDescent="0.25">
      <c r="A24" s="7" t="s">
        <v>54</v>
      </c>
      <c r="B24" s="9">
        <f t="shared" si="14"/>
        <v>769609.30355134653</v>
      </c>
      <c r="C24" s="9">
        <f t="shared" si="0"/>
        <v>13788.833355294959</v>
      </c>
      <c r="D24" s="29">
        <f t="shared" si="13"/>
        <v>93353.909587601942</v>
      </c>
      <c r="E24" s="9">
        <f t="shared" si="15"/>
        <v>0</v>
      </c>
      <c r="F24" s="9">
        <f t="shared" si="1"/>
        <v>0</v>
      </c>
      <c r="G24" s="29">
        <f t="shared" si="2"/>
        <v>0</v>
      </c>
      <c r="H24" s="9">
        <f t="shared" si="16"/>
        <v>0</v>
      </c>
      <c r="I24" s="9">
        <f t="shared" si="3"/>
        <v>0</v>
      </c>
      <c r="J24" s="29">
        <f t="shared" si="4"/>
        <v>0</v>
      </c>
      <c r="K24" s="9">
        <f t="shared" si="17"/>
        <v>0</v>
      </c>
      <c r="L24" s="9">
        <f t="shared" si="5"/>
        <v>0</v>
      </c>
      <c r="M24" s="29">
        <f t="shared" si="6"/>
        <v>0</v>
      </c>
      <c r="N24" s="9">
        <f t="shared" si="18"/>
        <v>0</v>
      </c>
      <c r="O24" s="9">
        <f t="shared" si="7"/>
        <v>0</v>
      </c>
      <c r="P24" s="29">
        <f t="shared" si="8"/>
        <v>0</v>
      </c>
      <c r="Q24" s="9">
        <f t="shared" si="19"/>
        <v>0</v>
      </c>
      <c r="R24" s="9">
        <f t="shared" si="9"/>
        <v>0</v>
      </c>
      <c r="S24" s="29">
        <f t="shared" si="10"/>
        <v>0</v>
      </c>
      <c r="T24" s="9">
        <f t="shared" si="20"/>
        <v>0</v>
      </c>
      <c r="U24" s="9">
        <f t="shared" si="11"/>
        <v>0</v>
      </c>
      <c r="V24" s="29">
        <f t="shared" si="12"/>
        <v>0</v>
      </c>
    </row>
    <row r="25" spans="1:23" x14ac:dyDescent="0.25">
      <c r="A25" s="7" t="s">
        <v>55</v>
      </c>
      <c r="B25" s="9">
        <f t="shared" si="14"/>
        <v>690044.22731903952</v>
      </c>
      <c r="C25" s="9">
        <f t="shared" si="0"/>
        <v>12363.29240613279</v>
      </c>
      <c r="D25" s="29">
        <f t="shared" si="13"/>
        <v>93353.909587601942</v>
      </c>
      <c r="E25" s="9">
        <f t="shared" si="15"/>
        <v>0</v>
      </c>
      <c r="F25" s="9">
        <f t="shared" si="1"/>
        <v>0</v>
      </c>
      <c r="G25" s="29">
        <f t="shared" si="2"/>
        <v>0</v>
      </c>
      <c r="H25" s="9">
        <f t="shared" si="16"/>
        <v>0</v>
      </c>
      <c r="I25" s="9">
        <f t="shared" si="3"/>
        <v>0</v>
      </c>
      <c r="J25" s="29">
        <f t="shared" si="4"/>
        <v>0</v>
      </c>
      <c r="K25" s="9">
        <f t="shared" si="17"/>
        <v>0</v>
      </c>
      <c r="L25" s="9">
        <f t="shared" si="5"/>
        <v>0</v>
      </c>
      <c r="M25" s="29">
        <f t="shared" si="6"/>
        <v>0</v>
      </c>
      <c r="N25" s="9">
        <f t="shared" si="18"/>
        <v>0</v>
      </c>
      <c r="O25" s="9">
        <f t="shared" si="7"/>
        <v>0</v>
      </c>
      <c r="P25" s="29">
        <f t="shared" si="8"/>
        <v>0</v>
      </c>
      <c r="Q25" s="9">
        <f t="shared" si="19"/>
        <v>0</v>
      </c>
      <c r="R25" s="9">
        <f t="shared" si="9"/>
        <v>0</v>
      </c>
      <c r="S25" s="29">
        <f t="shared" si="10"/>
        <v>0</v>
      </c>
      <c r="T25" s="9">
        <f t="shared" si="20"/>
        <v>0</v>
      </c>
      <c r="U25" s="9">
        <f t="shared" si="11"/>
        <v>0</v>
      </c>
      <c r="V25" s="29">
        <f t="shared" si="12"/>
        <v>0</v>
      </c>
    </row>
    <row r="26" spans="1:23" ht="14.25" customHeight="1" x14ac:dyDescent="0.25">
      <c r="A26" s="7" t="s">
        <v>56</v>
      </c>
      <c r="B26" s="9">
        <f t="shared" si="14"/>
        <v>609053.61013757042</v>
      </c>
      <c r="C26" s="9">
        <f t="shared" si="0"/>
        <v>10912.210514964801</v>
      </c>
      <c r="D26" s="29">
        <f t="shared" si="13"/>
        <v>93353.909587601942</v>
      </c>
      <c r="E26" s="9">
        <f t="shared" si="15"/>
        <v>0</v>
      </c>
      <c r="F26" s="9">
        <f t="shared" si="1"/>
        <v>0</v>
      </c>
      <c r="G26" s="29">
        <f t="shared" si="2"/>
        <v>0</v>
      </c>
      <c r="H26" s="9">
        <f t="shared" si="16"/>
        <v>0</v>
      </c>
      <c r="I26" s="9">
        <f t="shared" si="3"/>
        <v>0</v>
      </c>
      <c r="J26" s="29">
        <f t="shared" si="4"/>
        <v>0</v>
      </c>
      <c r="K26" s="9">
        <f t="shared" si="17"/>
        <v>0</v>
      </c>
      <c r="L26" s="9">
        <f t="shared" si="5"/>
        <v>0</v>
      </c>
      <c r="M26" s="29">
        <f t="shared" si="6"/>
        <v>0</v>
      </c>
      <c r="N26" s="9">
        <f t="shared" si="18"/>
        <v>0</v>
      </c>
      <c r="O26" s="9">
        <f t="shared" si="7"/>
        <v>0</v>
      </c>
      <c r="P26" s="29">
        <f t="shared" si="8"/>
        <v>0</v>
      </c>
      <c r="Q26" s="9">
        <f t="shared" si="19"/>
        <v>0</v>
      </c>
      <c r="R26" s="9">
        <f t="shared" si="9"/>
        <v>0</v>
      </c>
      <c r="S26" s="29">
        <f t="shared" si="10"/>
        <v>0</v>
      </c>
      <c r="T26" s="9">
        <f t="shared" si="20"/>
        <v>0</v>
      </c>
      <c r="U26" s="9">
        <f t="shared" si="11"/>
        <v>0</v>
      </c>
      <c r="V26" s="29">
        <f t="shared" si="12"/>
        <v>0</v>
      </c>
    </row>
    <row r="27" spans="1:23" x14ac:dyDescent="0.25">
      <c r="A27" s="7" t="s">
        <v>57</v>
      </c>
      <c r="B27" s="9">
        <f t="shared" si="14"/>
        <v>526611.91106493329</v>
      </c>
      <c r="C27" s="9">
        <f t="shared" si="0"/>
        <v>9435.1300732467207</v>
      </c>
      <c r="D27" s="29">
        <f t="shared" si="13"/>
        <v>93353.909587601942</v>
      </c>
      <c r="E27" s="9">
        <f t="shared" si="15"/>
        <v>0</v>
      </c>
      <c r="F27" s="9">
        <f t="shared" si="1"/>
        <v>0</v>
      </c>
      <c r="G27" s="29">
        <f t="shared" si="2"/>
        <v>0</v>
      </c>
      <c r="H27" s="9">
        <f t="shared" si="16"/>
        <v>0</v>
      </c>
      <c r="I27" s="9">
        <f t="shared" si="3"/>
        <v>0</v>
      </c>
      <c r="J27" s="29">
        <f t="shared" si="4"/>
        <v>0</v>
      </c>
      <c r="K27" s="9">
        <f t="shared" si="17"/>
        <v>0</v>
      </c>
      <c r="L27" s="9">
        <f t="shared" si="5"/>
        <v>0</v>
      </c>
      <c r="M27" s="29">
        <f t="shared" si="6"/>
        <v>0</v>
      </c>
      <c r="N27" s="9">
        <f t="shared" si="18"/>
        <v>0</v>
      </c>
      <c r="O27" s="9">
        <f t="shared" si="7"/>
        <v>0</v>
      </c>
      <c r="P27" s="29">
        <f t="shared" si="8"/>
        <v>0</v>
      </c>
      <c r="Q27" s="9">
        <f t="shared" si="19"/>
        <v>0</v>
      </c>
      <c r="R27" s="9">
        <f t="shared" si="9"/>
        <v>0</v>
      </c>
      <c r="S27" s="29">
        <f t="shared" si="10"/>
        <v>0</v>
      </c>
      <c r="T27" s="9">
        <f t="shared" si="20"/>
        <v>0</v>
      </c>
      <c r="U27" s="9">
        <f t="shared" si="11"/>
        <v>0</v>
      </c>
      <c r="V27" s="29">
        <f t="shared" si="12"/>
        <v>0</v>
      </c>
    </row>
    <row r="28" spans="1:23" x14ac:dyDescent="0.25">
      <c r="A28" s="7" t="s">
        <v>58</v>
      </c>
      <c r="B28" s="9">
        <f t="shared" si="14"/>
        <v>442693.13155057805</v>
      </c>
      <c r="C28" s="9">
        <f t="shared" si="0"/>
        <v>7931.5852736145225</v>
      </c>
      <c r="D28" s="29">
        <f t="shared" si="13"/>
        <v>93353.909587601942</v>
      </c>
      <c r="E28" s="9">
        <f t="shared" si="15"/>
        <v>0</v>
      </c>
      <c r="F28" s="9">
        <f t="shared" si="1"/>
        <v>0</v>
      </c>
      <c r="G28" s="29">
        <f t="shared" si="2"/>
        <v>0</v>
      </c>
      <c r="H28" s="9">
        <f t="shared" si="16"/>
        <v>0</v>
      </c>
      <c r="I28" s="9">
        <f t="shared" si="3"/>
        <v>0</v>
      </c>
      <c r="J28" s="29">
        <f t="shared" si="4"/>
        <v>0</v>
      </c>
      <c r="K28" s="9">
        <f t="shared" si="17"/>
        <v>0</v>
      </c>
      <c r="L28" s="9">
        <f t="shared" si="5"/>
        <v>0</v>
      </c>
      <c r="M28" s="29">
        <f t="shared" si="6"/>
        <v>0</v>
      </c>
      <c r="N28" s="9">
        <f t="shared" si="18"/>
        <v>0</v>
      </c>
      <c r="O28" s="9">
        <f t="shared" si="7"/>
        <v>0</v>
      </c>
      <c r="P28" s="29">
        <f t="shared" si="8"/>
        <v>0</v>
      </c>
      <c r="Q28" s="9">
        <f t="shared" si="19"/>
        <v>0</v>
      </c>
      <c r="R28" s="9">
        <f t="shared" si="9"/>
        <v>0</v>
      </c>
      <c r="S28" s="29">
        <f t="shared" si="10"/>
        <v>0</v>
      </c>
      <c r="T28" s="9">
        <f t="shared" si="20"/>
        <v>0</v>
      </c>
      <c r="U28" s="9">
        <f t="shared" si="11"/>
        <v>0</v>
      </c>
      <c r="V28" s="29">
        <f t="shared" si="12"/>
        <v>0</v>
      </c>
    </row>
    <row r="29" spans="1:23" x14ac:dyDescent="0.25">
      <c r="A29" s="7" t="s">
        <v>59</v>
      </c>
      <c r="B29" s="9">
        <f t="shared" si="14"/>
        <v>357270.80723659066</v>
      </c>
      <c r="C29" s="9">
        <f t="shared" si="0"/>
        <v>6401.1019629889161</v>
      </c>
      <c r="D29" s="29">
        <f t="shared" si="13"/>
        <v>93353.909587601942</v>
      </c>
      <c r="E29" s="9">
        <f t="shared" si="15"/>
        <v>0</v>
      </c>
      <c r="F29" s="9">
        <f t="shared" si="1"/>
        <v>0</v>
      </c>
      <c r="G29" s="29">
        <f t="shared" si="2"/>
        <v>0</v>
      </c>
      <c r="H29" s="9">
        <f t="shared" si="16"/>
        <v>0</v>
      </c>
      <c r="I29" s="9">
        <f t="shared" si="3"/>
        <v>0</v>
      </c>
      <c r="J29" s="29">
        <f t="shared" si="4"/>
        <v>0</v>
      </c>
      <c r="K29" s="9">
        <f t="shared" si="17"/>
        <v>0</v>
      </c>
      <c r="L29" s="9">
        <f t="shared" si="5"/>
        <v>0</v>
      </c>
      <c r="M29" s="29">
        <f t="shared" si="6"/>
        <v>0</v>
      </c>
      <c r="N29" s="9">
        <f t="shared" si="18"/>
        <v>0</v>
      </c>
      <c r="O29" s="9">
        <f t="shared" si="7"/>
        <v>0</v>
      </c>
      <c r="P29" s="29">
        <f t="shared" si="8"/>
        <v>0</v>
      </c>
      <c r="Q29" s="9">
        <f t="shared" si="19"/>
        <v>0</v>
      </c>
      <c r="R29" s="9">
        <f t="shared" si="9"/>
        <v>0</v>
      </c>
      <c r="S29" s="29">
        <f t="shared" si="10"/>
        <v>0</v>
      </c>
      <c r="T29" s="9">
        <f t="shared" si="20"/>
        <v>0</v>
      </c>
      <c r="U29" s="9">
        <f t="shared" si="11"/>
        <v>0</v>
      </c>
      <c r="V29" s="29">
        <f t="shared" si="12"/>
        <v>0</v>
      </c>
    </row>
    <row r="30" spans="1:23" x14ac:dyDescent="0.25">
      <c r="A30" s="7" t="s">
        <v>60</v>
      </c>
      <c r="B30" s="9">
        <f t="shared" si="14"/>
        <v>270317.9996119776</v>
      </c>
      <c r="C30" s="9">
        <f t="shared" si="0"/>
        <v>4843.1974930479319</v>
      </c>
      <c r="D30" s="29">
        <f t="shared" si="13"/>
        <v>93353.909587601942</v>
      </c>
      <c r="E30" s="9">
        <f t="shared" si="15"/>
        <v>0</v>
      </c>
      <c r="F30" s="9">
        <f t="shared" si="1"/>
        <v>0</v>
      </c>
      <c r="G30" s="29">
        <f t="shared" si="2"/>
        <v>0</v>
      </c>
      <c r="H30" s="9">
        <f t="shared" si="16"/>
        <v>0</v>
      </c>
      <c r="I30" s="9">
        <f t="shared" si="3"/>
        <v>0</v>
      </c>
      <c r="J30" s="29">
        <f t="shared" si="4"/>
        <v>0</v>
      </c>
      <c r="K30" s="9">
        <f t="shared" si="17"/>
        <v>0</v>
      </c>
      <c r="L30" s="9">
        <f t="shared" si="5"/>
        <v>0</v>
      </c>
      <c r="M30" s="29">
        <f t="shared" si="6"/>
        <v>0</v>
      </c>
      <c r="N30" s="9">
        <f t="shared" si="18"/>
        <v>0</v>
      </c>
      <c r="O30" s="9">
        <f t="shared" si="7"/>
        <v>0</v>
      </c>
      <c r="P30" s="29">
        <f t="shared" si="8"/>
        <v>0</v>
      </c>
      <c r="Q30" s="9">
        <f t="shared" si="19"/>
        <v>0</v>
      </c>
      <c r="R30" s="9">
        <f t="shared" si="9"/>
        <v>0</v>
      </c>
      <c r="S30" s="29">
        <f t="shared" si="10"/>
        <v>0</v>
      </c>
      <c r="T30" s="9">
        <f t="shared" si="20"/>
        <v>0</v>
      </c>
      <c r="U30" s="9">
        <f t="shared" si="11"/>
        <v>0</v>
      </c>
      <c r="V30" s="29">
        <f t="shared" si="12"/>
        <v>0</v>
      </c>
    </row>
    <row r="31" spans="1:23" ht="15.75" thickBot="1" x14ac:dyDescent="0.3">
      <c r="A31" s="7" t="s">
        <v>61</v>
      </c>
      <c r="B31" s="10">
        <f t="shared" si="14"/>
        <v>181807.2875174236</v>
      </c>
      <c r="C31" s="10">
        <f t="shared" si="0"/>
        <v>3257.380568020506</v>
      </c>
      <c r="D31" s="29">
        <f t="shared" si="13"/>
        <v>185064.66808544411</v>
      </c>
      <c r="E31" s="10">
        <f t="shared" si="15"/>
        <v>0</v>
      </c>
      <c r="F31" s="10">
        <f t="shared" si="1"/>
        <v>0</v>
      </c>
      <c r="G31" s="29">
        <f t="shared" si="2"/>
        <v>0</v>
      </c>
      <c r="H31" s="10">
        <f t="shared" si="16"/>
        <v>0</v>
      </c>
      <c r="I31" s="10">
        <f t="shared" si="3"/>
        <v>0</v>
      </c>
      <c r="J31" s="29">
        <f t="shared" si="4"/>
        <v>0</v>
      </c>
      <c r="K31" s="10">
        <f t="shared" si="17"/>
        <v>0</v>
      </c>
      <c r="L31" s="10">
        <f t="shared" si="5"/>
        <v>0</v>
      </c>
      <c r="M31" s="29">
        <f t="shared" si="6"/>
        <v>0</v>
      </c>
      <c r="N31" s="10">
        <f t="shared" si="18"/>
        <v>0</v>
      </c>
      <c r="O31" s="10">
        <f t="shared" si="7"/>
        <v>0</v>
      </c>
      <c r="P31" s="29">
        <f t="shared" si="8"/>
        <v>0</v>
      </c>
      <c r="Q31" s="10">
        <f t="shared" si="19"/>
        <v>0</v>
      </c>
      <c r="R31" s="10">
        <f t="shared" si="9"/>
        <v>0</v>
      </c>
      <c r="S31" s="29">
        <f t="shared" si="10"/>
        <v>0</v>
      </c>
      <c r="T31" s="10">
        <f t="shared" si="20"/>
        <v>0</v>
      </c>
      <c r="U31" s="10">
        <f t="shared" si="11"/>
        <v>0</v>
      </c>
      <c r="V31" s="29">
        <f t="shared" si="12"/>
        <v>0</v>
      </c>
    </row>
    <row r="32" spans="1:23" ht="16.5" thickTop="1" thickBot="1" x14ac:dyDescent="0.3">
      <c r="A32" s="30" t="s">
        <v>23</v>
      </c>
      <c r="B32" s="11"/>
      <c r="C32" s="12">
        <f>SUM(C20:C31)</f>
        <v>136520.43062813018</v>
      </c>
      <c r="D32" s="31">
        <f>SUM(D20:D31)</f>
        <v>1136520.43062813</v>
      </c>
      <c r="E32" s="11"/>
      <c r="F32" s="12">
        <f>SUM(F20:F31)</f>
        <v>0</v>
      </c>
      <c r="G32" s="31">
        <f>SUM(G20:G31)</f>
        <v>0</v>
      </c>
      <c r="H32" s="11"/>
      <c r="I32" s="12">
        <f>SUM(I20:I31)</f>
        <v>0</v>
      </c>
      <c r="J32" s="31">
        <f>SUM(J20:J31)</f>
        <v>0</v>
      </c>
      <c r="K32" s="11"/>
      <c r="L32" s="12">
        <f>SUM(L20:L31)</f>
        <v>0</v>
      </c>
      <c r="M32" s="31">
        <f>SUM(M20:M31)</f>
        <v>0</v>
      </c>
      <c r="N32" s="11"/>
      <c r="O32" s="12">
        <f>SUM(O20:O31)</f>
        <v>0</v>
      </c>
      <c r="P32" s="31">
        <f>SUM(P20:P31)</f>
        <v>0</v>
      </c>
      <c r="Q32" s="11"/>
      <c r="R32" s="12">
        <f>SUM(R20:R31)</f>
        <v>0</v>
      </c>
      <c r="S32" s="31">
        <f>SUM(S20:S31)</f>
        <v>0</v>
      </c>
      <c r="T32" s="11"/>
      <c r="U32" s="12">
        <f>SUM(U20:U31)</f>
        <v>0</v>
      </c>
      <c r="V32" s="31">
        <f>SUM(V20:V31)</f>
        <v>0</v>
      </c>
    </row>
    <row r="33" spans="1:36" ht="12.75" hidden="1" customHeight="1" thickBot="1" x14ac:dyDescent="0.3">
      <c r="A33" s="161" t="s">
        <v>22</v>
      </c>
      <c r="B33" s="48" t="s">
        <v>31</v>
      </c>
      <c r="C33" s="49"/>
      <c r="D33" s="50"/>
      <c r="E33" s="157" t="s">
        <v>32</v>
      </c>
      <c r="F33" s="158"/>
      <c r="G33" s="159"/>
      <c r="H33" s="157" t="s">
        <v>33</v>
      </c>
      <c r="I33" s="158"/>
      <c r="J33" s="159"/>
      <c r="K33" s="157" t="s">
        <v>34</v>
      </c>
      <c r="L33" s="158"/>
      <c r="M33" s="159"/>
      <c r="N33" s="157" t="s">
        <v>35</v>
      </c>
      <c r="O33" s="158"/>
      <c r="P33" s="159"/>
      <c r="Q33" s="157" t="s">
        <v>36</v>
      </c>
      <c r="R33" s="158"/>
      <c r="S33" s="159"/>
      <c r="T33" s="157" t="s">
        <v>37</v>
      </c>
      <c r="U33" s="158"/>
      <c r="V33" s="159"/>
    </row>
    <row r="34" spans="1:36" ht="30.75" hidden="1" thickBot="1" x14ac:dyDescent="0.3">
      <c r="A34" s="162"/>
      <c r="B34" s="5" t="s">
        <v>45</v>
      </c>
      <c r="C34" s="6" t="s">
        <v>46</v>
      </c>
      <c r="D34" s="6" t="s">
        <v>47</v>
      </c>
      <c r="E34" s="5" t="s">
        <v>45</v>
      </c>
      <c r="F34" s="6" t="s">
        <v>46</v>
      </c>
      <c r="G34" s="6" t="s">
        <v>47</v>
      </c>
      <c r="H34" s="5" t="s">
        <v>45</v>
      </c>
      <c r="I34" s="6" t="s">
        <v>46</v>
      </c>
      <c r="J34" s="6" t="s">
        <v>47</v>
      </c>
      <c r="K34" s="5" t="s">
        <v>45</v>
      </c>
      <c r="L34" s="6" t="s">
        <v>46</v>
      </c>
      <c r="M34" s="6" t="s">
        <v>47</v>
      </c>
      <c r="N34" s="5" t="s">
        <v>45</v>
      </c>
      <c r="O34" s="6" t="s">
        <v>46</v>
      </c>
      <c r="P34" s="6" t="s">
        <v>47</v>
      </c>
      <c r="Q34" s="5" t="s">
        <v>45</v>
      </c>
      <c r="R34" s="6" t="s">
        <v>46</v>
      </c>
      <c r="S34" s="6" t="s">
        <v>47</v>
      </c>
      <c r="T34" s="5" t="s">
        <v>45</v>
      </c>
      <c r="U34" s="6" t="s">
        <v>46</v>
      </c>
      <c r="V34" s="6" t="s">
        <v>47</v>
      </c>
    </row>
    <row r="35" spans="1:36" ht="15.75" hidden="1" thickTop="1" x14ac:dyDescent="0.25">
      <c r="A35" s="7" t="s">
        <v>19</v>
      </c>
      <c r="B35" s="8">
        <f>IF(data=1,IF((T31-sumproplat)&gt;0,T31-sumproplat,0),IF(T31-(sumproplat-U31)&gt;0,T31-(V31-U31),0))</f>
        <v>0</v>
      </c>
      <c r="C35" s="8">
        <f t="shared" ref="C35:C46" si="21">IF(data=1,B35*(PROC/36500)*30.42,B35*(PROC/36000)*30)</f>
        <v>0</v>
      </c>
      <c r="D35" s="29">
        <f t="shared" ref="D35:D46" si="22">IF(data=1,IF(C35&gt;1,C35+sumproplat,0),IF(B35&gt;sumproplat*2,sumproplat,B35+C35))</f>
        <v>0</v>
      </c>
      <c r="E35" s="8">
        <f>IF(data=1,IF((B46-sumproplat)&gt;0,B46-sumproplat,0),IF(B46-(sumproplat-C46)&gt;0,B46-(D46-C46),0))</f>
        <v>0</v>
      </c>
      <c r="F35" s="8">
        <f t="shared" ref="F35:F46" si="23">IF(data=1,E35*(PROC/36500)*30.42,E35*(PROC/36000)*30)</f>
        <v>0</v>
      </c>
      <c r="G35" s="29">
        <f t="shared" ref="G35:G46" si="24">IF(data=1,IF(F35&gt;1,F35+sumproplat,0),IF(E35&gt;sumproplat*2,sumproplat,E35+F35))</f>
        <v>0</v>
      </c>
      <c r="H35" s="8">
        <f>IF(data=1,IF((E46-sumproplat)&gt;0,E46-sumproplat,0),IF(E46-(sumproplat-F46)&gt;0,E46-(G46-F46),0))</f>
        <v>0</v>
      </c>
      <c r="I35" s="8">
        <f t="shared" ref="I35:I46" si="25">IF(data=1,H35*(PROC/36500)*30.42,H35*(PROC/36000)*30)</f>
        <v>0</v>
      </c>
      <c r="J35" s="29">
        <f t="shared" ref="J35:J46" si="26">IF(data=1,IF(I35&gt;1,I35+sumproplat,0),IF(H35&gt;sumproplat*2,sumproplat,H35+I35))</f>
        <v>0</v>
      </c>
      <c r="K35" s="8">
        <f>IF(data=1,IF((H46-sumproplat)&gt;0,H46-sumproplat,0),IF(H46-(sumproplat-I46)&gt;0,H46-(J46-I46),0))</f>
        <v>0</v>
      </c>
      <c r="L35" s="8">
        <f t="shared" ref="L35:L46" si="27">IF(data=1,K35*(PROC/36500)*30.42,K35*(PROC/36000)*30)</f>
        <v>0</v>
      </c>
      <c r="M35" s="29">
        <f t="shared" ref="M35:M46" si="28">IF(data=1,IF(L35&gt;1,L35+sumproplat,0),IF(K35&gt;sumproplat*2,sumproplat,K35+L35))</f>
        <v>0</v>
      </c>
      <c r="N35" s="8">
        <f>IF(data=1,IF((K46-sumproplat)&gt;0,K46-sumproplat,0),IF(K46-(sumproplat-L46)&gt;0,K46-(M46-L46),0))</f>
        <v>0</v>
      </c>
      <c r="O35" s="8">
        <f t="shared" ref="O35:O46" si="29">IF(data=1,N35*(PROC/36500)*30.42,N35*(PROC/36000)*30)</f>
        <v>0</v>
      </c>
      <c r="P35" s="29">
        <f t="shared" ref="P35:P46" si="30">IF(data=1,IF(O35&gt;1,O35+sumproplat,0),IF(N35&gt;sumproplat*2,sumproplat,N35+O35))</f>
        <v>0</v>
      </c>
      <c r="Q35" s="8">
        <f>IF(data=1,IF((N46-sumproplat)&gt;0,N46-sumproplat,0),IF(N46-(sumproplat-O46)&gt;0,N46-(P46-O46),0))</f>
        <v>0</v>
      </c>
      <c r="R35" s="8">
        <f t="shared" ref="R35:R46" si="31">IF(data=1,Q35*(PROC/36500)*30.42,Q35*(PROC/36000)*30)</f>
        <v>0</v>
      </c>
      <c r="S35" s="29">
        <f t="shared" ref="S35:S46" si="32">IF(data=1,IF(R35&gt;1,R35+sumproplat,0),IF(Q35&gt;sumproplat*2,sumproplat,Q35+R35))</f>
        <v>0</v>
      </c>
      <c r="T35" s="8">
        <f>IF(data=1,IF((Q46-sumproplat)&gt;0,Q46-sumproplat,0),IF(Q46-(sumproplat-R46)&gt;0,Q46-(S46-R46),0))</f>
        <v>0</v>
      </c>
      <c r="U35" s="8">
        <f t="shared" ref="U35:U46" si="33">IF(data=1,T35*(PROC/36500)*30.42,T35*(PROC/36000)*30)</f>
        <v>0</v>
      </c>
      <c r="V35" s="29">
        <f t="shared" ref="V35:V46" si="34">IF(data=1,IF(U35&gt;1,U35+sumproplat,0),IF(T35&gt;sumproplat*2,sumproplat,T35+U35))</f>
        <v>0</v>
      </c>
    </row>
    <row r="36" spans="1:36" hidden="1" x14ac:dyDescent="0.25">
      <c r="A36" s="7" t="s">
        <v>20</v>
      </c>
      <c r="B36" s="9">
        <f>IF(data=1,IF((B35-sumproplat)&gt;0,B35-sumproplat,0),IF(B35-(sumproplat-C35)&gt;0,B35-(D35-C35),0))</f>
        <v>0</v>
      </c>
      <c r="C36" s="9">
        <f t="shared" si="21"/>
        <v>0</v>
      </c>
      <c r="D36" s="29">
        <f t="shared" si="22"/>
        <v>0</v>
      </c>
      <c r="E36" s="9">
        <f>IF(data=1,IF((E35-sumproplat)&gt;0,E35-sumproplat,0),IF(E35-(sumproplat-F35)&gt;0,E35-(G35-F35),0))</f>
        <v>0</v>
      </c>
      <c r="F36" s="9">
        <f t="shared" si="23"/>
        <v>0</v>
      </c>
      <c r="G36" s="29">
        <f t="shared" si="24"/>
        <v>0</v>
      </c>
      <c r="H36" s="9">
        <f>IF(data=1,IF((H35-sumproplat)&gt;0,H35-sumproplat,0),IF(H35-(sumproplat-I35)&gt;0,H35-(J35-I35),0))</f>
        <v>0</v>
      </c>
      <c r="I36" s="9">
        <f t="shared" si="25"/>
        <v>0</v>
      </c>
      <c r="J36" s="29">
        <f t="shared" si="26"/>
        <v>0</v>
      </c>
      <c r="K36" s="9">
        <f>IF(data=1,IF((K35-sumproplat)&gt;0,K35-sumproplat,0),IF(K35-(sumproplat-L35)&gt;0,K35-(M35-L35),0))</f>
        <v>0</v>
      </c>
      <c r="L36" s="9">
        <f t="shared" si="27"/>
        <v>0</v>
      </c>
      <c r="M36" s="29">
        <f t="shared" si="28"/>
        <v>0</v>
      </c>
      <c r="N36" s="9">
        <f>IF(data=1,IF((N35-sumproplat)&gt;0,N35-sumproplat,0),IF(N35-(sumproplat-O35)&gt;0,N35-(P35-O35),0))</f>
        <v>0</v>
      </c>
      <c r="O36" s="9">
        <f t="shared" si="29"/>
        <v>0</v>
      </c>
      <c r="P36" s="29">
        <f t="shared" si="30"/>
        <v>0</v>
      </c>
      <c r="Q36" s="9">
        <f>IF(data=1,IF((Q35-sumproplat)&gt;0,Q35-sumproplat,0),IF(Q35-(sumproplat-R35)&gt;0,Q35-(S35-R35),0))</f>
        <v>0</v>
      </c>
      <c r="R36" s="9">
        <f t="shared" si="31"/>
        <v>0</v>
      </c>
      <c r="S36" s="29">
        <f t="shared" si="32"/>
        <v>0</v>
      </c>
      <c r="T36" s="9">
        <f>IF(data=1,IF((T35-sumproplat)&gt;0,T35-sumproplat,0),IF(T35-(sumproplat-U35)&gt;0,T35-(V35-U35),0))</f>
        <v>0</v>
      </c>
      <c r="U36" s="9">
        <f t="shared" si="33"/>
        <v>0</v>
      </c>
      <c r="V36" s="29">
        <f t="shared" si="34"/>
        <v>0</v>
      </c>
    </row>
    <row r="37" spans="1:36" hidden="1" x14ac:dyDescent="0.25">
      <c r="A37" s="7" t="s">
        <v>21</v>
      </c>
      <c r="B37" s="9">
        <f t="shared" ref="B37:B46" si="35">IF(data=1,IF((B36-sumproplat)&gt;0,B36-sumproplat,0),IF(B36-(sumproplat-C36)&gt;0,B36-(D36-C36),0))</f>
        <v>0</v>
      </c>
      <c r="C37" s="9">
        <f t="shared" si="21"/>
        <v>0</v>
      </c>
      <c r="D37" s="29">
        <f t="shared" si="22"/>
        <v>0</v>
      </c>
      <c r="E37" s="9">
        <f t="shared" ref="E37:E46" si="36">IF(data=1,IF((E36-sumproplat)&gt;0,E36-sumproplat,0),IF(E36-(sumproplat-F36)&gt;0,E36-(G36-F36),0))</f>
        <v>0</v>
      </c>
      <c r="F37" s="9">
        <f t="shared" si="23"/>
        <v>0</v>
      </c>
      <c r="G37" s="29">
        <f t="shared" si="24"/>
        <v>0</v>
      </c>
      <c r="H37" s="9">
        <f t="shared" ref="H37:H46" si="37">IF(data=1,IF((H36-sumproplat)&gt;0,H36-sumproplat,0),IF(H36-(sumproplat-I36)&gt;0,H36-(J36-I36),0))</f>
        <v>0</v>
      </c>
      <c r="I37" s="9">
        <f t="shared" si="25"/>
        <v>0</v>
      </c>
      <c r="J37" s="29">
        <f t="shared" si="26"/>
        <v>0</v>
      </c>
      <c r="K37" s="9">
        <f t="shared" ref="K37:K46" si="38">IF(data=1,IF((K36-sumproplat)&gt;0,K36-sumproplat,0),IF(K36-(sumproplat-L36)&gt;0,K36-(M36-L36),0))</f>
        <v>0</v>
      </c>
      <c r="L37" s="9">
        <f t="shared" si="27"/>
        <v>0</v>
      </c>
      <c r="M37" s="29">
        <f t="shared" si="28"/>
        <v>0</v>
      </c>
      <c r="N37" s="9">
        <f t="shared" ref="N37:N46" si="39">IF(data=1,IF((N36-sumproplat)&gt;0,N36-sumproplat,0),IF(N36-(sumproplat-O36)&gt;0,N36-(P36-O36),0))</f>
        <v>0</v>
      </c>
      <c r="O37" s="9">
        <f t="shared" si="29"/>
        <v>0</v>
      </c>
      <c r="P37" s="29">
        <f t="shared" si="30"/>
        <v>0</v>
      </c>
      <c r="Q37" s="9">
        <f t="shared" ref="Q37:Q46" si="40">IF(data=1,IF((Q36-sumproplat)&gt;0,Q36-sumproplat,0),IF(Q36-(sumproplat-R36)&gt;0,Q36-(S36-R36),0))</f>
        <v>0</v>
      </c>
      <c r="R37" s="9">
        <f t="shared" si="31"/>
        <v>0</v>
      </c>
      <c r="S37" s="29">
        <f t="shared" si="32"/>
        <v>0</v>
      </c>
      <c r="T37" s="9">
        <f t="shared" ref="T37:T46" si="41">IF(data=1,IF((T36-sumproplat)&gt;0,T36-sumproplat,0),IF(T36-(sumproplat-U36)&gt;0,T36-(V36-U36),0))</f>
        <v>0</v>
      </c>
      <c r="U37" s="9">
        <f t="shared" si="33"/>
        <v>0</v>
      </c>
      <c r="V37" s="29">
        <f t="shared" si="34"/>
        <v>0</v>
      </c>
    </row>
    <row r="38" spans="1:36" hidden="1" x14ac:dyDescent="0.25">
      <c r="A38" s="7" t="s">
        <v>53</v>
      </c>
      <c r="B38" s="9">
        <f t="shared" si="35"/>
        <v>0</v>
      </c>
      <c r="C38" s="9">
        <f t="shared" si="21"/>
        <v>0</v>
      </c>
      <c r="D38" s="29">
        <f t="shared" si="22"/>
        <v>0</v>
      </c>
      <c r="E38" s="9">
        <f t="shared" si="36"/>
        <v>0</v>
      </c>
      <c r="F38" s="9">
        <f t="shared" si="23"/>
        <v>0</v>
      </c>
      <c r="G38" s="29">
        <f t="shared" si="24"/>
        <v>0</v>
      </c>
      <c r="H38" s="9">
        <f t="shared" si="37"/>
        <v>0</v>
      </c>
      <c r="I38" s="9">
        <f t="shared" si="25"/>
        <v>0</v>
      </c>
      <c r="J38" s="29">
        <f t="shared" si="26"/>
        <v>0</v>
      </c>
      <c r="K38" s="9">
        <f t="shared" si="38"/>
        <v>0</v>
      </c>
      <c r="L38" s="9">
        <f t="shared" si="27"/>
        <v>0</v>
      </c>
      <c r="M38" s="29">
        <f t="shared" si="28"/>
        <v>0</v>
      </c>
      <c r="N38" s="9">
        <f t="shared" si="39"/>
        <v>0</v>
      </c>
      <c r="O38" s="9">
        <f t="shared" si="29"/>
        <v>0</v>
      </c>
      <c r="P38" s="29">
        <f t="shared" si="30"/>
        <v>0</v>
      </c>
      <c r="Q38" s="9">
        <f t="shared" si="40"/>
        <v>0</v>
      </c>
      <c r="R38" s="9">
        <f t="shared" si="31"/>
        <v>0</v>
      </c>
      <c r="S38" s="29">
        <f t="shared" si="32"/>
        <v>0</v>
      </c>
      <c r="T38" s="9">
        <f t="shared" si="41"/>
        <v>0</v>
      </c>
      <c r="U38" s="9">
        <f t="shared" si="33"/>
        <v>0</v>
      </c>
      <c r="V38" s="29">
        <f t="shared" si="34"/>
        <v>0</v>
      </c>
    </row>
    <row r="39" spans="1:36" hidden="1" x14ac:dyDescent="0.25">
      <c r="A39" s="7" t="s">
        <v>54</v>
      </c>
      <c r="B39" s="9">
        <f t="shared" si="35"/>
        <v>0</v>
      </c>
      <c r="C39" s="9">
        <f t="shared" si="21"/>
        <v>0</v>
      </c>
      <c r="D39" s="29">
        <f t="shared" si="22"/>
        <v>0</v>
      </c>
      <c r="E39" s="9">
        <f t="shared" si="36"/>
        <v>0</v>
      </c>
      <c r="F39" s="9">
        <f t="shared" si="23"/>
        <v>0</v>
      </c>
      <c r="G39" s="29">
        <f t="shared" si="24"/>
        <v>0</v>
      </c>
      <c r="H39" s="9">
        <f t="shared" si="37"/>
        <v>0</v>
      </c>
      <c r="I39" s="9">
        <f t="shared" si="25"/>
        <v>0</v>
      </c>
      <c r="J39" s="29">
        <f t="shared" si="26"/>
        <v>0</v>
      </c>
      <c r="K39" s="9">
        <f t="shared" si="38"/>
        <v>0</v>
      </c>
      <c r="L39" s="9">
        <f t="shared" si="27"/>
        <v>0</v>
      </c>
      <c r="M39" s="29">
        <f t="shared" si="28"/>
        <v>0</v>
      </c>
      <c r="N39" s="9">
        <f t="shared" si="39"/>
        <v>0</v>
      </c>
      <c r="O39" s="9">
        <f t="shared" si="29"/>
        <v>0</v>
      </c>
      <c r="P39" s="29">
        <f t="shared" si="30"/>
        <v>0</v>
      </c>
      <c r="Q39" s="9">
        <f t="shared" si="40"/>
        <v>0</v>
      </c>
      <c r="R39" s="9">
        <f t="shared" si="31"/>
        <v>0</v>
      </c>
      <c r="S39" s="29">
        <f t="shared" si="32"/>
        <v>0</v>
      </c>
      <c r="T39" s="9">
        <f t="shared" si="41"/>
        <v>0</v>
      </c>
      <c r="U39" s="9">
        <f t="shared" si="33"/>
        <v>0</v>
      </c>
      <c r="V39" s="29">
        <f t="shared" si="34"/>
        <v>0</v>
      </c>
    </row>
    <row r="40" spans="1:36" hidden="1" x14ac:dyDescent="0.25">
      <c r="A40" s="7" t="s">
        <v>55</v>
      </c>
      <c r="B40" s="9">
        <f t="shared" si="35"/>
        <v>0</v>
      </c>
      <c r="C40" s="9">
        <f t="shared" si="21"/>
        <v>0</v>
      </c>
      <c r="D40" s="29">
        <f t="shared" si="22"/>
        <v>0</v>
      </c>
      <c r="E40" s="9">
        <f t="shared" si="36"/>
        <v>0</v>
      </c>
      <c r="F40" s="9">
        <f t="shared" si="23"/>
        <v>0</v>
      </c>
      <c r="G40" s="29">
        <f t="shared" si="24"/>
        <v>0</v>
      </c>
      <c r="H40" s="9">
        <f t="shared" si="37"/>
        <v>0</v>
      </c>
      <c r="I40" s="9">
        <f t="shared" si="25"/>
        <v>0</v>
      </c>
      <c r="J40" s="29">
        <f t="shared" si="26"/>
        <v>0</v>
      </c>
      <c r="K40" s="9">
        <f t="shared" si="38"/>
        <v>0</v>
      </c>
      <c r="L40" s="9">
        <f t="shared" si="27"/>
        <v>0</v>
      </c>
      <c r="M40" s="29">
        <f t="shared" si="28"/>
        <v>0</v>
      </c>
      <c r="N40" s="9">
        <f t="shared" si="39"/>
        <v>0</v>
      </c>
      <c r="O40" s="9">
        <f t="shared" si="29"/>
        <v>0</v>
      </c>
      <c r="P40" s="29">
        <f t="shared" si="30"/>
        <v>0</v>
      </c>
      <c r="Q40" s="9">
        <f t="shared" si="40"/>
        <v>0</v>
      </c>
      <c r="R40" s="9">
        <f t="shared" si="31"/>
        <v>0</v>
      </c>
      <c r="S40" s="29">
        <f t="shared" si="32"/>
        <v>0</v>
      </c>
      <c r="T40" s="9">
        <f t="shared" si="41"/>
        <v>0</v>
      </c>
      <c r="U40" s="9">
        <f t="shared" si="33"/>
        <v>0</v>
      </c>
      <c r="V40" s="29">
        <f t="shared" si="34"/>
        <v>0</v>
      </c>
    </row>
    <row r="41" spans="1:36" hidden="1" x14ac:dyDescent="0.25">
      <c r="A41" s="7" t="s">
        <v>56</v>
      </c>
      <c r="B41" s="9">
        <f t="shared" si="35"/>
        <v>0</v>
      </c>
      <c r="C41" s="9">
        <f t="shared" si="21"/>
        <v>0</v>
      </c>
      <c r="D41" s="29">
        <f t="shared" si="22"/>
        <v>0</v>
      </c>
      <c r="E41" s="9">
        <f t="shared" si="36"/>
        <v>0</v>
      </c>
      <c r="F41" s="9">
        <f t="shared" si="23"/>
        <v>0</v>
      </c>
      <c r="G41" s="29">
        <f t="shared" si="24"/>
        <v>0</v>
      </c>
      <c r="H41" s="9">
        <f t="shared" si="37"/>
        <v>0</v>
      </c>
      <c r="I41" s="9">
        <f t="shared" si="25"/>
        <v>0</v>
      </c>
      <c r="J41" s="29">
        <f t="shared" si="26"/>
        <v>0</v>
      </c>
      <c r="K41" s="9">
        <f t="shared" si="38"/>
        <v>0</v>
      </c>
      <c r="L41" s="9">
        <f t="shared" si="27"/>
        <v>0</v>
      </c>
      <c r="M41" s="29">
        <f t="shared" si="28"/>
        <v>0</v>
      </c>
      <c r="N41" s="9">
        <f t="shared" si="39"/>
        <v>0</v>
      </c>
      <c r="O41" s="9">
        <f t="shared" si="29"/>
        <v>0</v>
      </c>
      <c r="P41" s="29">
        <f t="shared" si="30"/>
        <v>0</v>
      </c>
      <c r="Q41" s="9">
        <f t="shared" si="40"/>
        <v>0</v>
      </c>
      <c r="R41" s="9">
        <f t="shared" si="31"/>
        <v>0</v>
      </c>
      <c r="S41" s="29">
        <f t="shared" si="32"/>
        <v>0</v>
      </c>
      <c r="T41" s="9">
        <f t="shared" si="41"/>
        <v>0</v>
      </c>
      <c r="U41" s="9">
        <f t="shared" si="33"/>
        <v>0</v>
      </c>
      <c r="V41" s="29">
        <f t="shared" si="34"/>
        <v>0</v>
      </c>
    </row>
    <row r="42" spans="1:36" hidden="1" x14ac:dyDescent="0.25">
      <c r="A42" s="7" t="s">
        <v>57</v>
      </c>
      <c r="B42" s="9">
        <f t="shared" si="35"/>
        <v>0</v>
      </c>
      <c r="C42" s="9">
        <f t="shared" si="21"/>
        <v>0</v>
      </c>
      <c r="D42" s="29">
        <f t="shared" si="22"/>
        <v>0</v>
      </c>
      <c r="E42" s="9">
        <f t="shared" si="36"/>
        <v>0</v>
      </c>
      <c r="F42" s="9">
        <f t="shared" si="23"/>
        <v>0</v>
      </c>
      <c r="G42" s="29">
        <f t="shared" si="24"/>
        <v>0</v>
      </c>
      <c r="H42" s="9">
        <f t="shared" si="37"/>
        <v>0</v>
      </c>
      <c r="I42" s="9">
        <f t="shared" si="25"/>
        <v>0</v>
      </c>
      <c r="J42" s="29">
        <f t="shared" si="26"/>
        <v>0</v>
      </c>
      <c r="K42" s="9">
        <f t="shared" si="38"/>
        <v>0</v>
      </c>
      <c r="L42" s="9">
        <f t="shared" si="27"/>
        <v>0</v>
      </c>
      <c r="M42" s="29">
        <f t="shared" si="28"/>
        <v>0</v>
      </c>
      <c r="N42" s="9">
        <f t="shared" si="39"/>
        <v>0</v>
      </c>
      <c r="O42" s="9">
        <f t="shared" si="29"/>
        <v>0</v>
      </c>
      <c r="P42" s="29">
        <f t="shared" si="30"/>
        <v>0</v>
      </c>
      <c r="Q42" s="9">
        <f t="shared" si="40"/>
        <v>0</v>
      </c>
      <c r="R42" s="9">
        <f t="shared" si="31"/>
        <v>0</v>
      </c>
      <c r="S42" s="29">
        <f t="shared" si="32"/>
        <v>0</v>
      </c>
      <c r="T42" s="9">
        <f t="shared" si="41"/>
        <v>0</v>
      </c>
      <c r="U42" s="9">
        <f t="shared" si="33"/>
        <v>0</v>
      </c>
      <c r="V42" s="29">
        <f t="shared" si="34"/>
        <v>0</v>
      </c>
    </row>
    <row r="43" spans="1:36" hidden="1" x14ac:dyDescent="0.25">
      <c r="A43" s="7" t="s">
        <v>58</v>
      </c>
      <c r="B43" s="9">
        <f t="shared" si="35"/>
        <v>0</v>
      </c>
      <c r="C43" s="9">
        <f t="shared" si="21"/>
        <v>0</v>
      </c>
      <c r="D43" s="29">
        <f t="shared" si="22"/>
        <v>0</v>
      </c>
      <c r="E43" s="9">
        <f t="shared" si="36"/>
        <v>0</v>
      </c>
      <c r="F43" s="9">
        <f t="shared" si="23"/>
        <v>0</v>
      </c>
      <c r="G43" s="29">
        <f t="shared" si="24"/>
        <v>0</v>
      </c>
      <c r="H43" s="9">
        <f t="shared" si="37"/>
        <v>0</v>
      </c>
      <c r="I43" s="9">
        <f t="shared" si="25"/>
        <v>0</v>
      </c>
      <c r="J43" s="29">
        <f t="shared" si="26"/>
        <v>0</v>
      </c>
      <c r="K43" s="9">
        <f t="shared" si="38"/>
        <v>0</v>
      </c>
      <c r="L43" s="9">
        <f t="shared" si="27"/>
        <v>0</v>
      </c>
      <c r="M43" s="29">
        <f t="shared" si="28"/>
        <v>0</v>
      </c>
      <c r="N43" s="9">
        <f t="shared" si="39"/>
        <v>0</v>
      </c>
      <c r="O43" s="9">
        <f t="shared" si="29"/>
        <v>0</v>
      </c>
      <c r="P43" s="29">
        <f t="shared" si="30"/>
        <v>0</v>
      </c>
      <c r="Q43" s="9">
        <f t="shared" si="40"/>
        <v>0</v>
      </c>
      <c r="R43" s="9">
        <f t="shared" si="31"/>
        <v>0</v>
      </c>
      <c r="S43" s="29">
        <f t="shared" si="32"/>
        <v>0</v>
      </c>
      <c r="T43" s="9">
        <f t="shared" si="41"/>
        <v>0</v>
      </c>
      <c r="U43" s="9">
        <f t="shared" si="33"/>
        <v>0</v>
      </c>
      <c r="V43" s="29">
        <f t="shared" si="34"/>
        <v>0</v>
      </c>
    </row>
    <row r="44" spans="1:36" hidden="1" x14ac:dyDescent="0.25">
      <c r="A44" s="7" t="s">
        <v>59</v>
      </c>
      <c r="B44" s="9">
        <f t="shared" si="35"/>
        <v>0</v>
      </c>
      <c r="C44" s="9">
        <f t="shared" si="21"/>
        <v>0</v>
      </c>
      <c r="D44" s="29">
        <f t="shared" si="22"/>
        <v>0</v>
      </c>
      <c r="E44" s="9">
        <f t="shared" si="36"/>
        <v>0</v>
      </c>
      <c r="F44" s="9">
        <f t="shared" si="23"/>
        <v>0</v>
      </c>
      <c r="G44" s="29">
        <f t="shared" si="24"/>
        <v>0</v>
      </c>
      <c r="H44" s="9">
        <f t="shared" si="37"/>
        <v>0</v>
      </c>
      <c r="I44" s="9">
        <f t="shared" si="25"/>
        <v>0</v>
      </c>
      <c r="J44" s="29">
        <f t="shared" si="26"/>
        <v>0</v>
      </c>
      <c r="K44" s="9">
        <f t="shared" si="38"/>
        <v>0</v>
      </c>
      <c r="L44" s="9">
        <f t="shared" si="27"/>
        <v>0</v>
      </c>
      <c r="M44" s="29">
        <f t="shared" si="28"/>
        <v>0</v>
      </c>
      <c r="N44" s="9">
        <f t="shared" si="39"/>
        <v>0</v>
      </c>
      <c r="O44" s="9">
        <f t="shared" si="29"/>
        <v>0</v>
      </c>
      <c r="P44" s="29">
        <f t="shared" si="30"/>
        <v>0</v>
      </c>
      <c r="Q44" s="9">
        <f t="shared" si="40"/>
        <v>0</v>
      </c>
      <c r="R44" s="9">
        <f t="shared" si="31"/>
        <v>0</v>
      </c>
      <c r="S44" s="29">
        <f t="shared" si="32"/>
        <v>0</v>
      </c>
      <c r="T44" s="9">
        <f t="shared" si="41"/>
        <v>0</v>
      </c>
      <c r="U44" s="9">
        <f t="shared" si="33"/>
        <v>0</v>
      </c>
      <c r="V44" s="29">
        <f t="shared" si="34"/>
        <v>0</v>
      </c>
    </row>
    <row r="45" spans="1:36" hidden="1" x14ac:dyDescent="0.25">
      <c r="A45" s="7" t="s">
        <v>60</v>
      </c>
      <c r="B45" s="9">
        <f t="shared" si="35"/>
        <v>0</v>
      </c>
      <c r="C45" s="9">
        <f t="shared" si="21"/>
        <v>0</v>
      </c>
      <c r="D45" s="29">
        <f t="shared" si="22"/>
        <v>0</v>
      </c>
      <c r="E45" s="9">
        <f t="shared" si="36"/>
        <v>0</v>
      </c>
      <c r="F45" s="9">
        <f t="shared" si="23"/>
        <v>0</v>
      </c>
      <c r="G45" s="29">
        <f t="shared" si="24"/>
        <v>0</v>
      </c>
      <c r="H45" s="9">
        <f t="shared" si="37"/>
        <v>0</v>
      </c>
      <c r="I45" s="9">
        <f t="shared" si="25"/>
        <v>0</v>
      </c>
      <c r="J45" s="29">
        <f t="shared" si="26"/>
        <v>0</v>
      </c>
      <c r="K45" s="9">
        <f t="shared" si="38"/>
        <v>0</v>
      </c>
      <c r="L45" s="9">
        <f t="shared" si="27"/>
        <v>0</v>
      </c>
      <c r="M45" s="29">
        <f t="shared" si="28"/>
        <v>0</v>
      </c>
      <c r="N45" s="9">
        <f t="shared" si="39"/>
        <v>0</v>
      </c>
      <c r="O45" s="9">
        <f t="shared" si="29"/>
        <v>0</v>
      </c>
      <c r="P45" s="29">
        <f t="shared" si="30"/>
        <v>0</v>
      </c>
      <c r="Q45" s="9">
        <f t="shared" si="40"/>
        <v>0</v>
      </c>
      <c r="R45" s="9">
        <f t="shared" si="31"/>
        <v>0</v>
      </c>
      <c r="S45" s="29">
        <f t="shared" si="32"/>
        <v>0</v>
      </c>
      <c r="T45" s="9">
        <f t="shared" si="41"/>
        <v>0</v>
      </c>
      <c r="U45" s="9">
        <f t="shared" si="33"/>
        <v>0</v>
      </c>
      <c r="V45" s="29">
        <f t="shared" si="34"/>
        <v>0</v>
      </c>
    </row>
    <row r="46" spans="1:36" ht="15.75" hidden="1" thickBot="1" x14ac:dyDescent="0.3">
      <c r="A46" s="7" t="s">
        <v>61</v>
      </c>
      <c r="B46" s="10">
        <f t="shared" si="35"/>
        <v>0</v>
      </c>
      <c r="C46" s="10">
        <f t="shared" si="21"/>
        <v>0</v>
      </c>
      <c r="D46" s="29">
        <f t="shared" si="22"/>
        <v>0</v>
      </c>
      <c r="E46" s="10">
        <f t="shared" si="36"/>
        <v>0</v>
      </c>
      <c r="F46" s="10">
        <f t="shared" si="23"/>
        <v>0</v>
      </c>
      <c r="G46" s="29">
        <f t="shared" si="24"/>
        <v>0</v>
      </c>
      <c r="H46" s="10">
        <f t="shared" si="37"/>
        <v>0</v>
      </c>
      <c r="I46" s="10">
        <f t="shared" si="25"/>
        <v>0</v>
      </c>
      <c r="J46" s="29">
        <f t="shared" si="26"/>
        <v>0</v>
      </c>
      <c r="K46" s="10">
        <f t="shared" si="38"/>
        <v>0</v>
      </c>
      <c r="L46" s="10">
        <f t="shared" si="27"/>
        <v>0</v>
      </c>
      <c r="M46" s="29">
        <f t="shared" si="28"/>
        <v>0</v>
      </c>
      <c r="N46" s="10">
        <f t="shared" si="39"/>
        <v>0</v>
      </c>
      <c r="O46" s="10">
        <f t="shared" si="29"/>
        <v>0</v>
      </c>
      <c r="P46" s="29">
        <f t="shared" si="30"/>
        <v>0</v>
      </c>
      <c r="Q46" s="10">
        <f t="shared" si="40"/>
        <v>0</v>
      </c>
      <c r="R46" s="10">
        <f t="shared" si="31"/>
        <v>0</v>
      </c>
      <c r="S46" s="29">
        <f t="shared" si="32"/>
        <v>0</v>
      </c>
      <c r="T46" s="10">
        <f t="shared" si="41"/>
        <v>0</v>
      </c>
      <c r="U46" s="10">
        <f t="shared" si="33"/>
        <v>0</v>
      </c>
      <c r="V46" s="29">
        <f t="shared" si="34"/>
        <v>0</v>
      </c>
    </row>
    <row r="47" spans="1:36" ht="16.5" hidden="1" thickTop="1" thickBot="1" x14ac:dyDescent="0.3">
      <c r="A47" s="30" t="s">
        <v>23</v>
      </c>
      <c r="B47" s="11"/>
      <c r="C47" s="12">
        <f>SUM(C35:C46)</f>
        <v>0</v>
      </c>
      <c r="D47" s="31">
        <f>SUM(D35:D46)</f>
        <v>0</v>
      </c>
      <c r="E47" s="11"/>
      <c r="F47" s="12">
        <f>SUM(F35:F46)</f>
        <v>0</v>
      </c>
      <c r="G47" s="31">
        <f>SUM(G35:G46)</f>
        <v>0</v>
      </c>
      <c r="H47" s="11"/>
      <c r="I47" s="12">
        <f>SUM(I35:I46)</f>
        <v>0</v>
      </c>
      <c r="J47" s="31">
        <f>SUM(J35:J46)</f>
        <v>0</v>
      </c>
      <c r="K47" s="11"/>
      <c r="L47" s="12">
        <f>SUM(L35:L46)</f>
        <v>0</v>
      </c>
      <c r="M47" s="31">
        <f>SUM(M35:M46)</f>
        <v>0</v>
      </c>
      <c r="N47" s="11"/>
      <c r="O47" s="12">
        <f>SUM(O35:O46)</f>
        <v>0</v>
      </c>
      <c r="P47" s="31">
        <f>SUM(P35:P46)</f>
        <v>0</v>
      </c>
      <c r="Q47" s="11"/>
      <c r="R47" s="12">
        <f>SUM(R35:R46)</f>
        <v>0</v>
      </c>
      <c r="S47" s="31">
        <f>SUM(S35:S46)</f>
        <v>0</v>
      </c>
      <c r="T47" s="11"/>
      <c r="U47" s="12">
        <f>SUM(U35:U46)</f>
        <v>0</v>
      </c>
      <c r="V47" s="31">
        <f>SUM(V35:V46)</f>
        <v>0</v>
      </c>
    </row>
    <row r="48" spans="1:36" ht="12.75" hidden="1" customHeight="1" thickBot="1" x14ac:dyDescent="0.3">
      <c r="A48" s="161" t="s">
        <v>22</v>
      </c>
      <c r="B48" s="157" t="s">
        <v>38</v>
      </c>
      <c r="C48" s="158"/>
      <c r="D48" s="159"/>
      <c r="E48" s="157" t="s">
        <v>39</v>
      </c>
      <c r="F48" s="158"/>
      <c r="G48" s="159"/>
      <c r="H48" s="157" t="s">
        <v>40</v>
      </c>
      <c r="I48" s="158"/>
      <c r="J48" s="159"/>
      <c r="K48" s="157" t="s">
        <v>41</v>
      </c>
      <c r="L48" s="158"/>
      <c r="M48" s="159"/>
      <c r="N48" s="157" t="s">
        <v>42</v>
      </c>
      <c r="O48" s="158"/>
      <c r="P48" s="159"/>
      <c r="Q48" s="48" t="s">
        <v>43</v>
      </c>
      <c r="R48" s="49"/>
      <c r="S48" s="50"/>
      <c r="T48" s="157" t="s">
        <v>44</v>
      </c>
      <c r="U48" s="158"/>
      <c r="V48" s="159"/>
      <c r="X48" s="13"/>
      <c r="Y48" s="13"/>
      <c r="Z48" s="13"/>
      <c r="AA48" s="13"/>
      <c r="AB48" s="13"/>
      <c r="AC48" s="13"/>
      <c r="AD48" s="13"/>
      <c r="AE48" s="13"/>
      <c r="AF48" s="13"/>
      <c r="AG48" s="13"/>
      <c r="AH48" s="13"/>
      <c r="AI48" s="13"/>
      <c r="AJ48" s="13"/>
    </row>
    <row r="49" spans="1:36" ht="30.75" hidden="1" thickBot="1" x14ac:dyDescent="0.3">
      <c r="A49" s="162"/>
      <c r="B49" s="5" t="s">
        <v>45</v>
      </c>
      <c r="C49" s="6" t="s">
        <v>46</v>
      </c>
      <c r="D49" s="6" t="s">
        <v>47</v>
      </c>
      <c r="E49" s="5" t="s">
        <v>45</v>
      </c>
      <c r="F49" s="6" t="s">
        <v>46</v>
      </c>
      <c r="G49" s="6" t="s">
        <v>47</v>
      </c>
      <c r="H49" s="5" t="s">
        <v>45</v>
      </c>
      <c r="I49" s="6" t="s">
        <v>46</v>
      </c>
      <c r="J49" s="6" t="s">
        <v>47</v>
      </c>
      <c r="K49" s="5" t="s">
        <v>45</v>
      </c>
      <c r="L49" s="6" t="s">
        <v>46</v>
      </c>
      <c r="M49" s="6" t="s">
        <v>47</v>
      </c>
      <c r="N49" s="5" t="s">
        <v>45</v>
      </c>
      <c r="O49" s="6" t="s">
        <v>46</v>
      </c>
      <c r="P49" s="6" t="s">
        <v>47</v>
      </c>
      <c r="Q49" s="5" t="s">
        <v>45</v>
      </c>
      <c r="R49" s="6" t="s">
        <v>46</v>
      </c>
      <c r="S49" s="6" t="s">
        <v>47</v>
      </c>
      <c r="T49" s="5" t="s">
        <v>45</v>
      </c>
      <c r="U49" s="6" t="s">
        <v>46</v>
      </c>
      <c r="V49" s="6" t="s">
        <v>47</v>
      </c>
      <c r="X49" s="13"/>
      <c r="Y49" s="13"/>
      <c r="Z49" s="13"/>
      <c r="AA49" s="13"/>
      <c r="AB49" s="13"/>
      <c r="AC49" s="13"/>
      <c r="AD49" s="13"/>
      <c r="AE49" s="13"/>
      <c r="AF49" s="13"/>
      <c r="AG49" s="13"/>
      <c r="AH49" s="13"/>
      <c r="AI49" s="13"/>
      <c r="AJ49" s="13"/>
    </row>
    <row r="50" spans="1:36" ht="15.75" hidden="1" thickTop="1" x14ac:dyDescent="0.25">
      <c r="A50" s="7" t="s">
        <v>19</v>
      </c>
      <c r="B50" s="8">
        <f>IF(data=1,IF((T46-sumproplat)&gt;0,T46-sumproplat,0),IF(T46-(sumproplat-U46)&gt;0,T46-(V46-U46),0))</f>
        <v>0</v>
      </c>
      <c r="C50" s="8">
        <f t="shared" ref="C50:C61" si="42">IF(data=1,B50*(PROC/36500)*30.42,B50*(PROC/36000)*30)</f>
        <v>0</v>
      </c>
      <c r="D50" s="29">
        <f t="shared" ref="D50:D61" si="43">IF(data=1,IF(C50&gt;1,C50+sumproplat,0),IF(B50&gt;sumproplat*2,sumproplat,B50+C50))</f>
        <v>0</v>
      </c>
      <c r="E50" s="8">
        <f>IF(data=1,IF((B61-sumproplat)&gt;0,B61-sumproplat,0),IF(B61-(sumproplat-C61)&gt;0,B61-(D61-C61),0))</f>
        <v>0</v>
      </c>
      <c r="F50" s="8">
        <f t="shared" ref="F50:F61" si="44">IF(data=1,E50*(PROC/36500)*30.42,E50*(PROC/36000)*30)</f>
        <v>0</v>
      </c>
      <c r="G50" s="29">
        <f t="shared" ref="G50:G61" si="45">IF(data=1,IF(F50&gt;1,F50+sumproplat,0),IF(E50&gt;sumproplat*2,sumproplat,E50+F50))</f>
        <v>0</v>
      </c>
      <c r="H50" s="8">
        <f>IF(data=1,IF((E61-sumproplat)&gt;0,E61-sumproplat,0),IF(E61-(sumproplat-F61)&gt;0,E61-(G61-F61),0))</f>
        <v>0</v>
      </c>
      <c r="I50" s="8">
        <f t="shared" ref="I50:I61" si="46">IF(data=1,H50*(PROC/36500)*30.42,H50*(PROC/36000)*30)</f>
        <v>0</v>
      </c>
      <c r="J50" s="29">
        <f t="shared" ref="J50:J61" si="47">IF(data=1,IF(I50&gt;1,I50+sumproplat,0),IF(H50&gt;sumproplat*2,sumproplat,H50+I50))</f>
        <v>0</v>
      </c>
      <c r="K50" s="8">
        <f>IF(data=1,IF((H61-sumproplat)&gt;0,H61-sumproplat,0),IF(H61-(sumproplat-I61)&gt;0,H61-(J61-I61),0))</f>
        <v>0</v>
      </c>
      <c r="L50" s="8">
        <f t="shared" ref="L50:L61" si="48">IF(data=1,K50*(PROC/36500)*30.42,K50*(PROC/36000)*30)</f>
        <v>0</v>
      </c>
      <c r="M50" s="29">
        <f t="shared" ref="M50:M61" si="49">IF(data=1,IF(L50&gt;1,L50+sumproplat,0),IF(K50&gt;sumproplat*2,sumproplat,K50+L50))</f>
        <v>0</v>
      </c>
      <c r="N50" s="8">
        <f>IF(data=1,IF((K61-sumproplat)&gt;0,K61-sumproplat,0),IF(K61-(sumproplat-L61)&gt;0,K61-(M61-L61),0))</f>
        <v>0</v>
      </c>
      <c r="O50" s="8">
        <f t="shared" ref="O50:O61" si="50">IF(data=1,N50*(PROC/36500)*30.42,N50*(PROC/36000)*30)</f>
        <v>0</v>
      </c>
      <c r="P50" s="29">
        <f t="shared" ref="P50:P61" si="51">IF(data=1,IF(O50&gt;1,O50+sumproplat,0),IF(N50&gt;sumproplat*2,sumproplat,N50+O50))</f>
        <v>0</v>
      </c>
      <c r="Q50" s="8">
        <f>IF(data=1,IF((N61-sumproplat)&gt;0,N61-sumproplat,0),IF(N61-(sumproplat-O61)&gt;0,N61-(P61-O61),0))</f>
        <v>0</v>
      </c>
      <c r="R50" s="8">
        <f t="shared" ref="R50:R61" si="52">IF(data=1,Q50*(PROC/36500)*30.42,Q50*(PROC/36000)*30)</f>
        <v>0</v>
      </c>
      <c r="S50" s="29">
        <f t="shared" ref="S50:S61" si="53">IF(data=1,IF(R50&gt;1,R50+sumproplat,0),IF(Q50&gt;sumproplat*2,sumproplat,Q50+R50))</f>
        <v>0</v>
      </c>
      <c r="T50" s="8">
        <f>IF(data=1,IF((Q61-sumproplat)&gt;0,Q61-sumproplat,0),IF(Q61-(sumproplat-R61)&gt;0,Q61-(S61-R61),0))</f>
        <v>0</v>
      </c>
      <c r="U50" s="8">
        <f t="shared" ref="U50:U61" si="54">IF(data=1,T50*(PROC/36500)*30.42,T50*(PROC/36000)*30)</f>
        <v>0</v>
      </c>
      <c r="V50" s="29">
        <f t="shared" ref="V50:V61" si="55">IF(data=1,IF(U50&gt;1,U50+sumproplat,0),IF(T50&gt;sumproplat*2,sumproplat,T50+U50))</f>
        <v>0</v>
      </c>
      <c r="W50" s="13"/>
      <c r="X50" s="13"/>
      <c r="Y50" s="13"/>
      <c r="Z50" s="13"/>
      <c r="AA50" s="13"/>
      <c r="AB50" s="13"/>
      <c r="AC50" s="13"/>
      <c r="AD50" s="13"/>
      <c r="AE50" s="13"/>
      <c r="AF50" s="13"/>
      <c r="AG50" s="13"/>
      <c r="AH50" s="13"/>
      <c r="AI50" s="13"/>
      <c r="AJ50" s="13"/>
    </row>
    <row r="51" spans="1:36" hidden="1" x14ac:dyDescent="0.25">
      <c r="A51" s="7" t="s">
        <v>20</v>
      </c>
      <c r="B51" s="9">
        <f>IF(data=1,IF((B50-sumproplat)&gt;0,B50-sumproplat,0),IF(B50-(sumproplat-C50)&gt;0,B50-(D50-C50),0))</f>
        <v>0</v>
      </c>
      <c r="C51" s="9">
        <f t="shared" si="42"/>
        <v>0</v>
      </c>
      <c r="D51" s="29">
        <f t="shared" si="43"/>
        <v>0</v>
      </c>
      <c r="E51" s="9">
        <f>IF(data=1,IF((E50-sumproplat)&gt;0,E50-sumproplat,0),IF(E50-(sumproplat-F50)&gt;0,E50-(G50-F50),0))</f>
        <v>0</v>
      </c>
      <c r="F51" s="9">
        <f t="shared" si="44"/>
        <v>0</v>
      </c>
      <c r="G51" s="29">
        <f t="shared" si="45"/>
        <v>0</v>
      </c>
      <c r="H51" s="9">
        <f>IF(data=1,IF((H50-sumproplat)&gt;0,H50-sumproplat,0),IF(H50-(sumproplat-I50)&gt;0,H50-(J50-I50),0))</f>
        <v>0</v>
      </c>
      <c r="I51" s="9">
        <f t="shared" si="46"/>
        <v>0</v>
      </c>
      <c r="J51" s="29">
        <f t="shared" si="47"/>
        <v>0</v>
      </c>
      <c r="K51" s="9">
        <f>IF(data=1,IF((K50-sumproplat)&gt;0,K50-sumproplat,0),IF(K50-(sumproplat-L50)&gt;0,K50-(M50-L50),0))</f>
        <v>0</v>
      </c>
      <c r="L51" s="9">
        <f t="shared" si="48"/>
        <v>0</v>
      </c>
      <c r="M51" s="29">
        <f t="shared" si="49"/>
        <v>0</v>
      </c>
      <c r="N51" s="9">
        <f>IF(data=1,IF((N50-sumproplat)&gt;0,N50-sumproplat,0),IF(N50-(sumproplat-O50)&gt;0,N50-(P50-O50),0))</f>
        <v>0</v>
      </c>
      <c r="O51" s="9">
        <f t="shared" si="50"/>
        <v>0</v>
      </c>
      <c r="P51" s="29">
        <f t="shared" si="51"/>
        <v>0</v>
      </c>
      <c r="Q51" s="9">
        <f>IF(data=1,IF((Q50-sumproplat)&gt;0,Q50-sumproplat,0),IF(Q50-(sumproplat-R50)&gt;0,Q50-(S50-R50),0))</f>
        <v>0</v>
      </c>
      <c r="R51" s="9">
        <f t="shared" si="52"/>
        <v>0</v>
      </c>
      <c r="S51" s="29">
        <f t="shared" si="53"/>
        <v>0</v>
      </c>
      <c r="T51" s="9">
        <f>IF(data=1,IF((T50-sumproplat)&gt;0,T50-sumproplat,0),IF(T50-(sumproplat-U50)&gt;0,T50-(V50-U50),0))</f>
        <v>0</v>
      </c>
      <c r="U51" s="9">
        <f t="shared" si="54"/>
        <v>0</v>
      </c>
      <c r="V51" s="29">
        <f t="shared" si="55"/>
        <v>0</v>
      </c>
      <c r="W51" s="13"/>
      <c r="X51" s="13"/>
      <c r="Y51" s="13"/>
      <c r="Z51" s="13"/>
      <c r="AA51" s="13"/>
      <c r="AB51" s="13"/>
      <c r="AC51" s="13"/>
      <c r="AD51" s="13"/>
      <c r="AE51" s="13"/>
      <c r="AF51" s="13"/>
      <c r="AG51" s="13"/>
      <c r="AH51" s="13"/>
      <c r="AI51" s="13"/>
      <c r="AJ51" s="13"/>
    </row>
    <row r="52" spans="1:36" hidden="1" x14ac:dyDescent="0.25">
      <c r="A52" s="7" t="s">
        <v>21</v>
      </c>
      <c r="B52" s="9">
        <f t="shared" ref="B52:B61" si="56">IF(data=1,IF((B51-sumproplat)&gt;0,B51-sumproplat,0),IF(B51-(sumproplat-C51)&gt;0,B51-(D51-C51),0))</f>
        <v>0</v>
      </c>
      <c r="C52" s="9">
        <f t="shared" si="42"/>
        <v>0</v>
      </c>
      <c r="D52" s="29">
        <f t="shared" si="43"/>
        <v>0</v>
      </c>
      <c r="E52" s="9">
        <f t="shared" ref="E52:E61" si="57">IF(data=1,IF((E51-sumproplat)&gt;0,E51-sumproplat,0),IF(E51-(sumproplat-F51)&gt;0,E51-(G51-F51),0))</f>
        <v>0</v>
      </c>
      <c r="F52" s="9">
        <f t="shared" si="44"/>
        <v>0</v>
      </c>
      <c r="G52" s="29">
        <f t="shared" si="45"/>
        <v>0</v>
      </c>
      <c r="H52" s="9">
        <f t="shared" ref="H52:H61" si="58">IF(data=1,IF((H51-sumproplat)&gt;0,H51-sumproplat,0),IF(H51-(sumproplat-I51)&gt;0,H51-(J51-I51),0))</f>
        <v>0</v>
      </c>
      <c r="I52" s="9">
        <f t="shared" si="46"/>
        <v>0</v>
      </c>
      <c r="J52" s="29">
        <f t="shared" si="47"/>
        <v>0</v>
      </c>
      <c r="K52" s="9">
        <f t="shared" ref="K52:K61" si="59">IF(data=1,IF((K51-sumproplat)&gt;0,K51-sumproplat,0),IF(K51-(sumproplat-L51)&gt;0,K51-(M51-L51),0))</f>
        <v>0</v>
      </c>
      <c r="L52" s="9">
        <f t="shared" si="48"/>
        <v>0</v>
      </c>
      <c r="M52" s="29">
        <f t="shared" si="49"/>
        <v>0</v>
      </c>
      <c r="N52" s="9">
        <f t="shared" ref="N52:N61" si="60">IF(data=1,IF((N51-sumproplat)&gt;0,N51-sumproplat,0),IF(N51-(sumproplat-O51)&gt;0,N51-(P51-O51),0))</f>
        <v>0</v>
      </c>
      <c r="O52" s="9">
        <f t="shared" si="50"/>
        <v>0</v>
      </c>
      <c r="P52" s="29">
        <f t="shared" si="51"/>
        <v>0</v>
      </c>
      <c r="Q52" s="9">
        <f t="shared" ref="Q52:Q60" si="61">IF(data=1,IF((Q51-sumproplat)&gt;0,Q51-sumproplat,0),IF(Q51-(sumproplat-R51)&gt;0,Q51-(S51-R51),0))</f>
        <v>0</v>
      </c>
      <c r="R52" s="9">
        <f t="shared" si="52"/>
        <v>0</v>
      </c>
      <c r="S52" s="29">
        <f t="shared" si="53"/>
        <v>0</v>
      </c>
      <c r="T52" s="9">
        <f t="shared" ref="T52:T61" si="62">IF(data=1,IF((T51-sumproplat)&gt;0,T51-sumproplat,0),IF(T51-(sumproplat-U51)&gt;0,T51-(V51-U51),0))</f>
        <v>0</v>
      </c>
      <c r="U52" s="9">
        <f t="shared" si="54"/>
        <v>0</v>
      </c>
      <c r="V52" s="29">
        <f t="shared" si="55"/>
        <v>0</v>
      </c>
      <c r="W52" s="13"/>
      <c r="X52" s="13"/>
      <c r="Y52" s="13"/>
      <c r="Z52" s="13"/>
      <c r="AA52" s="13"/>
      <c r="AB52" s="13"/>
      <c r="AC52" s="13"/>
      <c r="AD52" s="13"/>
      <c r="AE52" s="13"/>
      <c r="AF52" s="13"/>
      <c r="AG52" s="13"/>
      <c r="AH52" s="13"/>
      <c r="AI52" s="13"/>
      <c r="AJ52" s="13"/>
    </row>
    <row r="53" spans="1:36" hidden="1" x14ac:dyDescent="0.25">
      <c r="A53" s="7" t="s">
        <v>53</v>
      </c>
      <c r="B53" s="9">
        <f t="shared" si="56"/>
        <v>0</v>
      </c>
      <c r="C53" s="9">
        <f t="shared" si="42"/>
        <v>0</v>
      </c>
      <c r="D53" s="29">
        <f t="shared" si="43"/>
        <v>0</v>
      </c>
      <c r="E53" s="9">
        <f t="shared" si="57"/>
        <v>0</v>
      </c>
      <c r="F53" s="9">
        <f t="shared" si="44"/>
        <v>0</v>
      </c>
      <c r="G53" s="29">
        <f t="shared" si="45"/>
        <v>0</v>
      </c>
      <c r="H53" s="9">
        <f t="shared" si="58"/>
        <v>0</v>
      </c>
      <c r="I53" s="9">
        <f t="shared" si="46"/>
        <v>0</v>
      </c>
      <c r="J53" s="29">
        <f t="shared" si="47"/>
        <v>0</v>
      </c>
      <c r="K53" s="9">
        <f t="shared" si="59"/>
        <v>0</v>
      </c>
      <c r="L53" s="9">
        <f t="shared" si="48"/>
        <v>0</v>
      </c>
      <c r="M53" s="29">
        <f t="shared" si="49"/>
        <v>0</v>
      </c>
      <c r="N53" s="9">
        <f t="shared" si="60"/>
        <v>0</v>
      </c>
      <c r="O53" s="9">
        <f t="shared" si="50"/>
        <v>0</v>
      </c>
      <c r="P53" s="29">
        <f t="shared" si="51"/>
        <v>0</v>
      </c>
      <c r="Q53" s="9">
        <f t="shared" si="61"/>
        <v>0</v>
      </c>
      <c r="R53" s="9">
        <f t="shared" si="52"/>
        <v>0</v>
      </c>
      <c r="S53" s="29">
        <f t="shared" si="53"/>
        <v>0</v>
      </c>
      <c r="T53" s="9">
        <f t="shared" si="62"/>
        <v>0</v>
      </c>
      <c r="U53" s="9">
        <f t="shared" si="54"/>
        <v>0</v>
      </c>
      <c r="V53" s="29">
        <f t="shared" si="55"/>
        <v>0</v>
      </c>
      <c r="W53" s="13"/>
      <c r="X53" s="13"/>
      <c r="Y53" s="13"/>
      <c r="Z53" s="13"/>
      <c r="AA53" s="13"/>
      <c r="AB53" s="13"/>
      <c r="AC53" s="13"/>
      <c r="AD53" s="13"/>
      <c r="AE53" s="13"/>
      <c r="AF53" s="13"/>
      <c r="AG53" s="13"/>
      <c r="AH53" s="13"/>
      <c r="AI53" s="13"/>
      <c r="AJ53" s="13"/>
    </row>
    <row r="54" spans="1:36" hidden="1" x14ac:dyDescent="0.25">
      <c r="A54" s="7" t="s">
        <v>54</v>
      </c>
      <c r="B54" s="9">
        <f t="shared" si="56"/>
        <v>0</v>
      </c>
      <c r="C54" s="9">
        <f t="shared" si="42"/>
        <v>0</v>
      </c>
      <c r="D54" s="29">
        <f t="shared" si="43"/>
        <v>0</v>
      </c>
      <c r="E54" s="9">
        <f t="shared" si="57"/>
        <v>0</v>
      </c>
      <c r="F54" s="9">
        <f t="shared" si="44"/>
        <v>0</v>
      </c>
      <c r="G54" s="29">
        <f t="shared" si="45"/>
        <v>0</v>
      </c>
      <c r="H54" s="9">
        <f t="shared" si="58"/>
        <v>0</v>
      </c>
      <c r="I54" s="9">
        <f t="shared" si="46"/>
        <v>0</v>
      </c>
      <c r="J54" s="29">
        <f t="shared" si="47"/>
        <v>0</v>
      </c>
      <c r="K54" s="9">
        <f t="shared" si="59"/>
        <v>0</v>
      </c>
      <c r="L54" s="9">
        <f t="shared" si="48"/>
        <v>0</v>
      </c>
      <c r="M54" s="29">
        <f t="shared" si="49"/>
        <v>0</v>
      </c>
      <c r="N54" s="9">
        <f t="shared" si="60"/>
        <v>0</v>
      </c>
      <c r="O54" s="9">
        <f t="shared" si="50"/>
        <v>0</v>
      </c>
      <c r="P54" s="29">
        <f t="shared" si="51"/>
        <v>0</v>
      </c>
      <c r="Q54" s="9">
        <f t="shared" si="61"/>
        <v>0</v>
      </c>
      <c r="R54" s="9">
        <f t="shared" si="52"/>
        <v>0</v>
      </c>
      <c r="S54" s="29">
        <f t="shared" si="53"/>
        <v>0</v>
      </c>
      <c r="T54" s="9">
        <f t="shared" si="62"/>
        <v>0</v>
      </c>
      <c r="U54" s="9">
        <f t="shared" si="54"/>
        <v>0</v>
      </c>
      <c r="V54" s="29">
        <f t="shared" si="55"/>
        <v>0</v>
      </c>
      <c r="W54" s="13"/>
      <c r="X54" s="13"/>
      <c r="Y54" s="13"/>
      <c r="Z54" s="13"/>
      <c r="AA54" s="13"/>
      <c r="AB54" s="13"/>
      <c r="AC54" s="13"/>
      <c r="AD54" s="13"/>
      <c r="AE54" s="13"/>
      <c r="AF54" s="13"/>
      <c r="AG54" s="13"/>
      <c r="AH54" s="13"/>
      <c r="AI54" s="13"/>
      <c r="AJ54" s="13"/>
    </row>
    <row r="55" spans="1:36" hidden="1" x14ac:dyDescent="0.25">
      <c r="A55" s="7" t="s">
        <v>55</v>
      </c>
      <c r="B55" s="9">
        <f t="shared" si="56"/>
        <v>0</v>
      </c>
      <c r="C55" s="9">
        <f t="shared" si="42"/>
        <v>0</v>
      </c>
      <c r="D55" s="29">
        <f t="shared" si="43"/>
        <v>0</v>
      </c>
      <c r="E55" s="9">
        <f t="shared" si="57"/>
        <v>0</v>
      </c>
      <c r="F55" s="9">
        <f t="shared" si="44"/>
        <v>0</v>
      </c>
      <c r="G55" s="29">
        <f t="shared" si="45"/>
        <v>0</v>
      </c>
      <c r="H55" s="9">
        <f t="shared" si="58"/>
        <v>0</v>
      </c>
      <c r="I55" s="9">
        <f t="shared" si="46"/>
        <v>0</v>
      </c>
      <c r="J55" s="29">
        <f t="shared" si="47"/>
        <v>0</v>
      </c>
      <c r="K55" s="9">
        <f t="shared" si="59"/>
        <v>0</v>
      </c>
      <c r="L55" s="9">
        <f t="shared" si="48"/>
        <v>0</v>
      </c>
      <c r="M55" s="29">
        <f t="shared" si="49"/>
        <v>0</v>
      </c>
      <c r="N55" s="9">
        <f t="shared" si="60"/>
        <v>0</v>
      </c>
      <c r="O55" s="9">
        <f t="shared" si="50"/>
        <v>0</v>
      </c>
      <c r="P55" s="29">
        <f t="shared" si="51"/>
        <v>0</v>
      </c>
      <c r="Q55" s="9">
        <f t="shared" si="61"/>
        <v>0</v>
      </c>
      <c r="R55" s="9">
        <f t="shared" si="52"/>
        <v>0</v>
      </c>
      <c r="S55" s="29">
        <f t="shared" si="53"/>
        <v>0</v>
      </c>
      <c r="T55" s="9">
        <f t="shared" si="62"/>
        <v>0</v>
      </c>
      <c r="U55" s="9">
        <f t="shared" si="54"/>
        <v>0</v>
      </c>
      <c r="V55" s="29">
        <f t="shared" si="55"/>
        <v>0</v>
      </c>
      <c r="W55" s="13"/>
      <c r="X55" s="13"/>
      <c r="Y55" s="13"/>
      <c r="Z55" s="13"/>
      <c r="AA55" s="13"/>
      <c r="AB55" s="13"/>
      <c r="AC55" s="13"/>
      <c r="AD55" s="13"/>
      <c r="AE55" s="13"/>
      <c r="AF55" s="13"/>
      <c r="AG55" s="13"/>
      <c r="AH55" s="13"/>
      <c r="AI55" s="13"/>
      <c r="AJ55" s="13"/>
    </row>
    <row r="56" spans="1:36" hidden="1" x14ac:dyDescent="0.25">
      <c r="A56" s="7" t="s">
        <v>56</v>
      </c>
      <c r="B56" s="9">
        <f t="shared" si="56"/>
        <v>0</v>
      </c>
      <c r="C56" s="9">
        <f t="shared" si="42"/>
        <v>0</v>
      </c>
      <c r="D56" s="29">
        <f t="shared" si="43"/>
        <v>0</v>
      </c>
      <c r="E56" s="9">
        <f t="shared" si="57"/>
        <v>0</v>
      </c>
      <c r="F56" s="9">
        <f t="shared" si="44"/>
        <v>0</v>
      </c>
      <c r="G56" s="29">
        <f t="shared" si="45"/>
        <v>0</v>
      </c>
      <c r="H56" s="9">
        <f t="shared" si="58"/>
        <v>0</v>
      </c>
      <c r="I56" s="9">
        <f t="shared" si="46"/>
        <v>0</v>
      </c>
      <c r="J56" s="29">
        <f t="shared" si="47"/>
        <v>0</v>
      </c>
      <c r="K56" s="9">
        <f t="shared" si="59"/>
        <v>0</v>
      </c>
      <c r="L56" s="9">
        <f t="shared" si="48"/>
        <v>0</v>
      </c>
      <c r="M56" s="29">
        <f t="shared" si="49"/>
        <v>0</v>
      </c>
      <c r="N56" s="9">
        <f t="shared" si="60"/>
        <v>0</v>
      </c>
      <c r="O56" s="9">
        <f t="shared" si="50"/>
        <v>0</v>
      </c>
      <c r="P56" s="29">
        <f t="shared" si="51"/>
        <v>0</v>
      </c>
      <c r="Q56" s="9">
        <f t="shared" si="61"/>
        <v>0</v>
      </c>
      <c r="R56" s="9">
        <f t="shared" si="52"/>
        <v>0</v>
      </c>
      <c r="S56" s="29">
        <f t="shared" si="53"/>
        <v>0</v>
      </c>
      <c r="T56" s="9">
        <f t="shared" si="62"/>
        <v>0</v>
      </c>
      <c r="U56" s="9">
        <f t="shared" si="54"/>
        <v>0</v>
      </c>
      <c r="V56" s="29">
        <f t="shared" si="55"/>
        <v>0</v>
      </c>
      <c r="W56" s="13"/>
      <c r="X56" s="13"/>
      <c r="Y56" s="13"/>
      <c r="Z56" s="13"/>
      <c r="AA56" s="13"/>
      <c r="AB56" s="13"/>
      <c r="AC56" s="13"/>
      <c r="AD56" s="13"/>
      <c r="AE56" s="13"/>
      <c r="AF56" s="13"/>
      <c r="AG56" s="13"/>
      <c r="AH56" s="13"/>
      <c r="AI56" s="13"/>
      <c r="AJ56" s="13"/>
    </row>
    <row r="57" spans="1:36" hidden="1" x14ac:dyDescent="0.25">
      <c r="A57" s="7" t="s">
        <v>57</v>
      </c>
      <c r="B57" s="9">
        <f t="shared" si="56"/>
        <v>0</v>
      </c>
      <c r="C57" s="9">
        <f t="shared" si="42"/>
        <v>0</v>
      </c>
      <c r="D57" s="29">
        <f t="shared" si="43"/>
        <v>0</v>
      </c>
      <c r="E57" s="9">
        <f t="shared" si="57"/>
        <v>0</v>
      </c>
      <c r="F57" s="9">
        <f t="shared" si="44"/>
        <v>0</v>
      </c>
      <c r="G57" s="29">
        <f t="shared" si="45"/>
        <v>0</v>
      </c>
      <c r="H57" s="9">
        <f t="shared" si="58"/>
        <v>0</v>
      </c>
      <c r="I57" s="9">
        <f t="shared" si="46"/>
        <v>0</v>
      </c>
      <c r="J57" s="29">
        <f t="shared" si="47"/>
        <v>0</v>
      </c>
      <c r="K57" s="9">
        <f t="shared" si="59"/>
        <v>0</v>
      </c>
      <c r="L57" s="9">
        <f t="shared" si="48"/>
        <v>0</v>
      </c>
      <c r="M57" s="29">
        <f t="shared" si="49"/>
        <v>0</v>
      </c>
      <c r="N57" s="9">
        <f t="shared" si="60"/>
        <v>0</v>
      </c>
      <c r="O57" s="9">
        <f t="shared" si="50"/>
        <v>0</v>
      </c>
      <c r="P57" s="29">
        <f t="shared" si="51"/>
        <v>0</v>
      </c>
      <c r="Q57" s="9">
        <f t="shared" si="61"/>
        <v>0</v>
      </c>
      <c r="R57" s="9">
        <f t="shared" si="52"/>
        <v>0</v>
      </c>
      <c r="S57" s="29">
        <f t="shared" si="53"/>
        <v>0</v>
      </c>
      <c r="T57" s="9">
        <f t="shared" si="62"/>
        <v>0</v>
      </c>
      <c r="U57" s="9">
        <f t="shared" si="54"/>
        <v>0</v>
      </c>
      <c r="V57" s="29">
        <f t="shared" si="55"/>
        <v>0</v>
      </c>
      <c r="W57" s="13"/>
      <c r="X57" s="13"/>
      <c r="Y57" s="13"/>
      <c r="Z57" s="13"/>
      <c r="AA57" s="13"/>
      <c r="AB57" s="13"/>
      <c r="AC57" s="13"/>
      <c r="AD57" s="13"/>
      <c r="AE57" s="13"/>
      <c r="AF57" s="13"/>
      <c r="AG57" s="13"/>
      <c r="AH57" s="13"/>
      <c r="AI57" s="13"/>
      <c r="AJ57" s="13"/>
    </row>
    <row r="58" spans="1:36" hidden="1" x14ac:dyDescent="0.25">
      <c r="A58" s="7" t="s">
        <v>58</v>
      </c>
      <c r="B58" s="9">
        <f t="shared" si="56"/>
        <v>0</v>
      </c>
      <c r="C58" s="9">
        <f t="shared" si="42"/>
        <v>0</v>
      </c>
      <c r="D58" s="29">
        <f t="shared" si="43"/>
        <v>0</v>
      </c>
      <c r="E58" s="9">
        <f t="shared" si="57"/>
        <v>0</v>
      </c>
      <c r="F58" s="9">
        <f t="shared" si="44"/>
        <v>0</v>
      </c>
      <c r="G58" s="29">
        <f t="shared" si="45"/>
        <v>0</v>
      </c>
      <c r="H58" s="9">
        <f t="shared" si="58"/>
        <v>0</v>
      </c>
      <c r="I58" s="9">
        <f t="shared" si="46"/>
        <v>0</v>
      </c>
      <c r="J58" s="29">
        <f t="shared" si="47"/>
        <v>0</v>
      </c>
      <c r="K58" s="9">
        <f t="shared" si="59"/>
        <v>0</v>
      </c>
      <c r="L58" s="9">
        <f t="shared" si="48"/>
        <v>0</v>
      </c>
      <c r="M58" s="29">
        <f t="shared" si="49"/>
        <v>0</v>
      </c>
      <c r="N58" s="9">
        <f t="shared" si="60"/>
        <v>0</v>
      </c>
      <c r="O58" s="9">
        <f t="shared" si="50"/>
        <v>0</v>
      </c>
      <c r="P58" s="29">
        <f t="shared" si="51"/>
        <v>0</v>
      </c>
      <c r="Q58" s="9">
        <f t="shared" si="61"/>
        <v>0</v>
      </c>
      <c r="R58" s="9">
        <f t="shared" si="52"/>
        <v>0</v>
      </c>
      <c r="S58" s="29">
        <f t="shared" si="53"/>
        <v>0</v>
      </c>
      <c r="T58" s="9">
        <f t="shared" si="62"/>
        <v>0</v>
      </c>
      <c r="U58" s="9">
        <f t="shared" si="54"/>
        <v>0</v>
      </c>
      <c r="V58" s="29">
        <f t="shared" si="55"/>
        <v>0</v>
      </c>
      <c r="W58" s="13"/>
      <c r="X58" s="13"/>
      <c r="Y58" s="13"/>
      <c r="Z58" s="13"/>
      <c r="AA58" s="13"/>
      <c r="AB58" s="13"/>
      <c r="AC58" s="13"/>
      <c r="AD58" s="13"/>
      <c r="AE58" s="13"/>
      <c r="AF58" s="13"/>
      <c r="AG58" s="13"/>
      <c r="AH58" s="13"/>
      <c r="AI58" s="13"/>
      <c r="AJ58" s="13"/>
    </row>
    <row r="59" spans="1:36" hidden="1" x14ac:dyDescent="0.25">
      <c r="A59" s="7" t="s">
        <v>59</v>
      </c>
      <c r="B59" s="9">
        <f t="shared" si="56"/>
        <v>0</v>
      </c>
      <c r="C59" s="9">
        <f t="shared" si="42"/>
        <v>0</v>
      </c>
      <c r="D59" s="29">
        <f t="shared" si="43"/>
        <v>0</v>
      </c>
      <c r="E59" s="9">
        <f t="shared" si="57"/>
        <v>0</v>
      </c>
      <c r="F59" s="9">
        <f t="shared" si="44"/>
        <v>0</v>
      </c>
      <c r="G59" s="29">
        <f t="shared" si="45"/>
        <v>0</v>
      </c>
      <c r="H59" s="9">
        <f t="shared" si="58"/>
        <v>0</v>
      </c>
      <c r="I59" s="9">
        <f t="shared" si="46"/>
        <v>0</v>
      </c>
      <c r="J59" s="29">
        <f t="shared" si="47"/>
        <v>0</v>
      </c>
      <c r="K59" s="9">
        <f t="shared" si="59"/>
        <v>0</v>
      </c>
      <c r="L59" s="9">
        <f t="shared" si="48"/>
        <v>0</v>
      </c>
      <c r="M59" s="29">
        <f t="shared" si="49"/>
        <v>0</v>
      </c>
      <c r="N59" s="9">
        <f t="shared" si="60"/>
        <v>0</v>
      </c>
      <c r="O59" s="9">
        <f t="shared" si="50"/>
        <v>0</v>
      </c>
      <c r="P59" s="29">
        <f t="shared" si="51"/>
        <v>0</v>
      </c>
      <c r="Q59" s="9">
        <f t="shared" si="61"/>
        <v>0</v>
      </c>
      <c r="R59" s="9">
        <f t="shared" si="52"/>
        <v>0</v>
      </c>
      <c r="S59" s="29">
        <f t="shared" si="53"/>
        <v>0</v>
      </c>
      <c r="T59" s="9">
        <f t="shared" si="62"/>
        <v>0</v>
      </c>
      <c r="U59" s="9">
        <f t="shared" si="54"/>
        <v>0</v>
      </c>
      <c r="V59" s="29">
        <f t="shared" si="55"/>
        <v>0</v>
      </c>
      <c r="W59" s="13"/>
      <c r="X59" s="13"/>
      <c r="Y59" s="13"/>
      <c r="Z59" s="13"/>
      <c r="AA59" s="13"/>
      <c r="AB59" s="13"/>
      <c r="AC59" s="13"/>
      <c r="AD59" s="13"/>
      <c r="AE59" s="13"/>
      <c r="AF59" s="13"/>
      <c r="AG59" s="13"/>
      <c r="AH59" s="13"/>
      <c r="AI59" s="13"/>
      <c r="AJ59" s="13"/>
    </row>
    <row r="60" spans="1:36" hidden="1" x14ac:dyDescent="0.25">
      <c r="A60" s="7" t="s">
        <v>60</v>
      </c>
      <c r="B60" s="9">
        <f t="shared" si="56"/>
        <v>0</v>
      </c>
      <c r="C60" s="9">
        <f t="shared" si="42"/>
        <v>0</v>
      </c>
      <c r="D60" s="29">
        <f t="shared" si="43"/>
        <v>0</v>
      </c>
      <c r="E60" s="9">
        <f t="shared" si="57"/>
        <v>0</v>
      </c>
      <c r="F60" s="9">
        <f t="shared" si="44"/>
        <v>0</v>
      </c>
      <c r="G60" s="29">
        <f t="shared" si="45"/>
        <v>0</v>
      </c>
      <c r="H60" s="9">
        <f t="shared" si="58"/>
        <v>0</v>
      </c>
      <c r="I60" s="9">
        <f t="shared" si="46"/>
        <v>0</v>
      </c>
      <c r="J60" s="29">
        <f t="shared" si="47"/>
        <v>0</v>
      </c>
      <c r="K60" s="9">
        <f t="shared" si="59"/>
        <v>0</v>
      </c>
      <c r="L60" s="9">
        <f t="shared" si="48"/>
        <v>0</v>
      </c>
      <c r="M60" s="29">
        <f t="shared" si="49"/>
        <v>0</v>
      </c>
      <c r="N60" s="9">
        <f t="shared" si="60"/>
        <v>0</v>
      </c>
      <c r="O60" s="9">
        <f t="shared" si="50"/>
        <v>0</v>
      </c>
      <c r="P60" s="29">
        <f t="shared" si="51"/>
        <v>0</v>
      </c>
      <c r="Q60" s="9">
        <f t="shared" si="61"/>
        <v>0</v>
      </c>
      <c r="R60" s="9">
        <f t="shared" si="52"/>
        <v>0</v>
      </c>
      <c r="S60" s="29">
        <f t="shared" si="53"/>
        <v>0</v>
      </c>
      <c r="T60" s="9">
        <f t="shared" si="62"/>
        <v>0</v>
      </c>
      <c r="U60" s="9">
        <f t="shared" si="54"/>
        <v>0</v>
      </c>
      <c r="V60" s="29">
        <f t="shared" si="55"/>
        <v>0</v>
      </c>
      <c r="W60" s="13"/>
      <c r="X60" s="13"/>
      <c r="Y60" s="13"/>
      <c r="Z60" s="13"/>
      <c r="AA60" s="13"/>
      <c r="AB60" s="13"/>
      <c r="AC60" s="13"/>
      <c r="AD60" s="13"/>
      <c r="AE60" s="13"/>
      <c r="AF60" s="13"/>
      <c r="AG60" s="13"/>
      <c r="AH60" s="13"/>
      <c r="AI60" s="13"/>
      <c r="AJ60" s="13"/>
    </row>
    <row r="61" spans="1:36" ht="15.75" hidden="1" thickBot="1" x14ac:dyDescent="0.3">
      <c r="A61" s="7" t="s">
        <v>61</v>
      </c>
      <c r="B61" s="10">
        <f t="shared" si="56"/>
        <v>0</v>
      </c>
      <c r="C61" s="10">
        <f t="shared" si="42"/>
        <v>0</v>
      </c>
      <c r="D61" s="29">
        <f t="shared" si="43"/>
        <v>0</v>
      </c>
      <c r="E61" s="10">
        <f t="shared" si="57"/>
        <v>0</v>
      </c>
      <c r="F61" s="10">
        <f t="shared" si="44"/>
        <v>0</v>
      </c>
      <c r="G61" s="29">
        <f t="shared" si="45"/>
        <v>0</v>
      </c>
      <c r="H61" s="10">
        <f t="shared" si="58"/>
        <v>0</v>
      </c>
      <c r="I61" s="10">
        <f t="shared" si="46"/>
        <v>0</v>
      </c>
      <c r="J61" s="29">
        <f t="shared" si="47"/>
        <v>0</v>
      </c>
      <c r="K61" s="10">
        <f t="shared" si="59"/>
        <v>0</v>
      </c>
      <c r="L61" s="10">
        <f t="shared" si="48"/>
        <v>0</v>
      </c>
      <c r="M61" s="29">
        <f t="shared" si="49"/>
        <v>0</v>
      </c>
      <c r="N61" s="10">
        <f t="shared" si="60"/>
        <v>0</v>
      </c>
      <c r="O61" s="10">
        <f t="shared" si="50"/>
        <v>0</v>
      </c>
      <c r="P61" s="29">
        <f t="shared" si="51"/>
        <v>0</v>
      </c>
      <c r="Q61" s="10">
        <f>IF(data=1,IF((Q60-sumproplat)&gt;0,Q60-sumproplat,0),IF(Q60-(sumproplat-R60)&gt;0,Q60-(S60-R60),0))</f>
        <v>0</v>
      </c>
      <c r="R61" s="10">
        <f t="shared" si="52"/>
        <v>0</v>
      </c>
      <c r="S61" s="29">
        <f t="shared" si="53"/>
        <v>0</v>
      </c>
      <c r="T61" s="10">
        <f t="shared" si="62"/>
        <v>0</v>
      </c>
      <c r="U61" s="10">
        <f t="shared" si="54"/>
        <v>0</v>
      </c>
      <c r="V61" s="29">
        <f t="shared" si="55"/>
        <v>0</v>
      </c>
      <c r="W61" s="13"/>
      <c r="X61" s="13"/>
      <c r="Y61" s="13"/>
      <c r="Z61" s="13"/>
      <c r="AA61" s="13"/>
      <c r="AB61" s="13"/>
      <c r="AC61" s="13"/>
      <c r="AD61" s="13"/>
      <c r="AE61" s="13"/>
      <c r="AF61" s="13"/>
      <c r="AG61" s="13"/>
      <c r="AH61" s="13"/>
      <c r="AI61" s="13"/>
      <c r="AJ61" s="13"/>
    </row>
    <row r="62" spans="1:36" ht="16.5" hidden="1" thickTop="1" thickBot="1" x14ac:dyDescent="0.3">
      <c r="A62" s="30" t="s">
        <v>23</v>
      </c>
      <c r="B62" s="11"/>
      <c r="C62" s="12">
        <f>SUM(C50:C61)</f>
        <v>0</v>
      </c>
      <c r="D62" s="31">
        <f>SUM(D50:D61)</f>
        <v>0</v>
      </c>
      <c r="E62" s="11"/>
      <c r="F62" s="12">
        <f>SUM(F50:F61)</f>
        <v>0</v>
      </c>
      <c r="G62" s="31">
        <f>SUM(G50:G61)</f>
        <v>0</v>
      </c>
      <c r="H62" s="11"/>
      <c r="I62" s="12">
        <f>SUM(I50:I61)</f>
        <v>0</v>
      </c>
      <c r="J62" s="31">
        <f>SUM(J50:J61)</f>
        <v>0</v>
      </c>
      <c r="K62" s="11"/>
      <c r="L62" s="12">
        <f>SUM(L50:L61)</f>
        <v>0</v>
      </c>
      <c r="M62" s="31">
        <f>SUM(M50:M61)</f>
        <v>0</v>
      </c>
      <c r="N62" s="11"/>
      <c r="O62" s="12">
        <f>SUM(O50:O61)</f>
        <v>0</v>
      </c>
      <c r="P62" s="31">
        <f>SUM(P50:P61)</f>
        <v>0</v>
      </c>
      <c r="Q62" s="11"/>
      <c r="R62" s="12">
        <f>SUM(R50:R61)</f>
        <v>0</v>
      </c>
      <c r="S62" s="31">
        <f>SUM(S50:S61)</f>
        <v>0</v>
      </c>
      <c r="T62" s="11"/>
      <c r="U62" s="12">
        <f>SUM(U50:U61)</f>
        <v>0</v>
      </c>
      <c r="V62" s="31">
        <f>SUM(V50:V61)</f>
        <v>0</v>
      </c>
      <c r="W62" s="13"/>
      <c r="X62" s="13"/>
      <c r="Y62" s="13"/>
      <c r="Z62" s="13"/>
      <c r="AA62" s="13"/>
      <c r="AB62" s="13"/>
      <c r="AC62" s="13"/>
      <c r="AD62" s="13"/>
      <c r="AE62" s="13"/>
      <c r="AF62" s="13"/>
      <c r="AG62" s="13"/>
      <c r="AH62" s="13"/>
      <c r="AI62" s="13"/>
      <c r="AJ62" s="13"/>
    </row>
    <row r="63" spans="1:36" x14ac:dyDescent="0.25">
      <c r="A63" s="23"/>
      <c r="B63" s="14"/>
      <c r="C63" s="14"/>
      <c r="D63" s="14"/>
      <c r="E63" s="14"/>
      <c r="F63" s="14"/>
      <c r="G63" s="14"/>
      <c r="H63" s="14"/>
      <c r="I63" s="13"/>
      <c r="J63" s="13"/>
      <c r="K63" s="13"/>
      <c r="L63" s="13"/>
      <c r="M63" s="13"/>
      <c r="N63" s="13"/>
      <c r="O63" s="13"/>
      <c r="P63" s="13"/>
      <c r="Q63" s="13"/>
      <c r="R63" s="13"/>
      <c r="S63" s="13"/>
      <c r="T63" s="13"/>
      <c r="U63" s="13"/>
      <c r="V63" s="13"/>
      <c r="W63" s="13"/>
      <c r="X63" s="13"/>
    </row>
    <row r="64" spans="1:36" ht="30.75" customHeight="1" x14ac:dyDescent="0.25">
      <c r="A64" s="163" t="s">
        <v>64</v>
      </c>
      <c r="B64" s="163"/>
      <c r="C64" s="163"/>
      <c r="D64" s="163"/>
      <c r="E64" s="163"/>
      <c r="F64" s="163"/>
      <c r="G64" s="163"/>
      <c r="H64" s="163"/>
      <c r="I64" s="45">
        <f>sumkred*H14+H15+sumkred*H16+C32+F32+I32+L32+O32+R32+U32+C47+F47+I47+L47+O47+R47+U47+C62+F62+I62+L62+O62+R62+U62</f>
        <v>161520.43062813018</v>
      </c>
      <c r="J64" s="46"/>
      <c r="K64" s="46"/>
    </row>
    <row r="65" spans="1:11" ht="29.25" customHeight="1" x14ac:dyDescent="0.25">
      <c r="A65" s="163" t="s">
        <v>5</v>
      </c>
      <c r="B65" s="163"/>
      <c r="C65" s="163"/>
      <c r="D65" s="163"/>
      <c r="E65" s="163"/>
      <c r="F65" s="163"/>
      <c r="G65" s="163"/>
      <c r="H65" s="163"/>
      <c r="I65" s="45">
        <f>sumkred*H14+H15+sumkred*H16+D32+G32+J32+M32+P32+S32+V32+D47+G47+J47+M47+P47+S47+V47+D62+G62+J62+M62+P62+S62+V62</f>
        <v>1161520.43062813</v>
      </c>
      <c r="J65" s="46"/>
      <c r="K65" s="46"/>
    </row>
    <row r="66" spans="1:11" ht="25.5" customHeight="1" x14ac:dyDescent="0.25">
      <c r="A66" s="164" t="s">
        <v>48</v>
      </c>
      <c r="B66" s="164"/>
      <c r="C66" s="164"/>
      <c r="D66" s="164"/>
      <c r="E66" s="164"/>
      <c r="F66" s="164"/>
      <c r="G66" s="164"/>
      <c r="H66" s="164"/>
      <c r="I66" s="47">
        <f ca="1">XIRR(C76:C316,B76:B316)</f>
        <v>0.29462391734123228</v>
      </c>
      <c r="J66" s="46"/>
      <c r="K66" s="46"/>
    </row>
    <row r="67" spans="1:11" ht="45.75" customHeight="1" x14ac:dyDescent="0.25">
      <c r="A67" s="163" t="s">
        <v>6</v>
      </c>
      <c r="B67" s="163"/>
      <c r="C67" s="163"/>
      <c r="D67" s="163"/>
      <c r="E67" s="163"/>
      <c r="F67" s="163"/>
      <c r="G67" s="163"/>
      <c r="H67" s="163"/>
      <c r="I67" s="163"/>
      <c r="J67" s="165"/>
      <c r="K67" s="165"/>
    </row>
    <row r="68" spans="1:11" ht="63" customHeight="1" x14ac:dyDescent="0.25">
      <c r="A68" s="166" t="s">
        <v>7</v>
      </c>
      <c r="B68" s="166"/>
      <c r="C68" s="166"/>
      <c r="D68" s="166"/>
      <c r="E68" s="166"/>
      <c r="F68" s="166"/>
      <c r="G68" s="166"/>
      <c r="H68" s="166"/>
      <c r="I68" s="166"/>
      <c r="J68" s="166"/>
      <c r="K68" s="166"/>
    </row>
    <row r="69" spans="1:11" ht="48" customHeight="1" x14ac:dyDescent="0.25">
      <c r="A69" s="163" t="s">
        <v>8</v>
      </c>
      <c r="B69" s="163"/>
      <c r="C69" s="163"/>
      <c r="D69" s="163"/>
      <c r="E69" s="163"/>
      <c r="F69" s="163"/>
      <c r="G69" s="163"/>
      <c r="H69" s="163"/>
      <c r="I69" s="163"/>
      <c r="J69" s="163"/>
      <c r="K69" s="163"/>
    </row>
    <row r="70" spans="1:11" ht="15" customHeight="1" x14ac:dyDescent="0.25"/>
    <row r="71" spans="1:11" ht="33.75" customHeight="1" x14ac:dyDescent="0.25">
      <c r="A71" s="167" t="s">
        <v>9</v>
      </c>
      <c r="B71" s="167"/>
      <c r="C71" s="168">
        <f ca="1">TODAY()</f>
        <v>45686</v>
      </c>
      <c r="D71" s="168">
        <f ca="1">TODAY()</f>
        <v>45686</v>
      </c>
      <c r="E71" s="168">
        <f ca="1">TODAY()</f>
        <v>45686</v>
      </c>
    </row>
    <row r="72" spans="1:11" x14ac:dyDescent="0.25"/>
    <row r="73" spans="1:11" ht="30" customHeight="1" x14ac:dyDescent="0.25">
      <c r="A73" s="169" t="s">
        <v>10</v>
      </c>
      <c r="B73" s="169"/>
      <c r="C73" s="170"/>
      <c r="D73" s="170"/>
      <c r="E73" s="170"/>
    </row>
    <row r="74" spans="1:11" ht="15.75" customHeight="1" x14ac:dyDescent="0.25">
      <c r="A74" s="169"/>
      <c r="B74" s="169"/>
      <c r="C74" s="167" t="s">
        <v>49</v>
      </c>
      <c r="D74" s="167"/>
      <c r="E74" s="167"/>
    </row>
    <row r="75" spans="1:11" x14ac:dyDescent="0.25"/>
    <row r="76" spans="1:11" hidden="1" x14ac:dyDescent="0.25">
      <c r="B76" s="41">
        <f ca="1">TODAY()</f>
        <v>45686</v>
      </c>
      <c r="C76" s="2">
        <f>-sumkred+sumkred*H14+H15+sumkred*H16</f>
        <v>-975000</v>
      </c>
    </row>
    <row r="77" spans="1:11" hidden="1" x14ac:dyDescent="0.25">
      <c r="A77" s="4">
        <v>1</v>
      </c>
      <c r="B77" s="42">
        <f ca="1">EDATE(B76,1)</f>
        <v>45716</v>
      </c>
      <c r="C77" s="43">
        <f t="shared" ref="C77:C88" si="63">D20</f>
        <v>17916.666666666664</v>
      </c>
      <c r="D77" s="24">
        <f>C77-C78</f>
        <v>-75437.24292093527</v>
      </c>
    </row>
    <row r="78" spans="1:11" hidden="1" x14ac:dyDescent="0.25">
      <c r="A78" s="4">
        <v>2</v>
      </c>
      <c r="B78" s="42">
        <f ca="1">EDATE(B77,1)</f>
        <v>45744</v>
      </c>
      <c r="C78" s="43">
        <f t="shared" si="63"/>
        <v>93353.909587601942</v>
      </c>
      <c r="D78" s="24">
        <f t="shared" ref="D78:D141" si="64">C78-C79</f>
        <v>0</v>
      </c>
    </row>
    <row r="79" spans="1:11" hidden="1" x14ac:dyDescent="0.25">
      <c r="A79" s="4">
        <v>3</v>
      </c>
      <c r="B79" s="42">
        <f t="shared" ref="B79:B142" ca="1" si="65">EDATE(B78,1)</f>
        <v>45775</v>
      </c>
      <c r="C79" s="43">
        <f t="shared" si="63"/>
        <v>93353.909587601942</v>
      </c>
      <c r="D79" s="24">
        <f t="shared" si="64"/>
        <v>0</v>
      </c>
    </row>
    <row r="80" spans="1:11" hidden="1" x14ac:dyDescent="0.25">
      <c r="A80" s="4">
        <v>4</v>
      </c>
      <c r="B80" s="42">
        <f t="shared" ca="1" si="65"/>
        <v>45805</v>
      </c>
      <c r="C80" s="43">
        <f t="shared" si="63"/>
        <v>93353.909587601942</v>
      </c>
      <c r="D80" s="24">
        <f t="shared" si="64"/>
        <v>0</v>
      </c>
    </row>
    <row r="81" spans="1:4" hidden="1" x14ac:dyDescent="0.25">
      <c r="A81" s="4">
        <v>5</v>
      </c>
      <c r="B81" s="42">
        <f t="shared" ca="1" si="65"/>
        <v>45836</v>
      </c>
      <c r="C81" s="43">
        <f t="shared" si="63"/>
        <v>93353.909587601942</v>
      </c>
      <c r="D81" s="24">
        <f t="shared" si="64"/>
        <v>0</v>
      </c>
    </row>
    <row r="82" spans="1:4" hidden="1" x14ac:dyDescent="0.25">
      <c r="A82" s="4">
        <v>6</v>
      </c>
      <c r="B82" s="42">
        <f t="shared" ca="1" si="65"/>
        <v>45866</v>
      </c>
      <c r="C82" s="43">
        <f t="shared" si="63"/>
        <v>93353.909587601942</v>
      </c>
      <c r="D82" s="24">
        <f t="shared" si="64"/>
        <v>0</v>
      </c>
    </row>
    <row r="83" spans="1:4" hidden="1" x14ac:dyDescent="0.25">
      <c r="A83" s="4">
        <v>7</v>
      </c>
      <c r="B83" s="42">
        <f t="shared" ca="1" si="65"/>
        <v>45897</v>
      </c>
      <c r="C83" s="43">
        <f t="shared" si="63"/>
        <v>93353.909587601942</v>
      </c>
      <c r="D83" s="24">
        <f t="shared" si="64"/>
        <v>0</v>
      </c>
    </row>
    <row r="84" spans="1:4" hidden="1" x14ac:dyDescent="0.25">
      <c r="A84" s="4">
        <v>8</v>
      </c>
      <c r="B84" s="42">
        <f t="shared" ca="1" si="65"/>
        <v>45928</v>
      </c>
      <c r="C84" s="43">
        <f t="shared" si="63"/>
        <v>93353.909587601942</v>
      </c>
      <c r="D84" s="24">
        <f t="shared" si="64"/>
        <v>0</v>
      </c>
    </row>
    <row r="85" spans="1:4" hidden="1" x14ac:dyDescent="0.25">
      <c r="A85" s="4">
        <v>9</v>
      </c>
      <c r="B85" s="42">
        <f t="shared" ca="1" si="65"/>
        <v>45958</v>
      </c>
      <c r="C85" s="43">
        <f t="shared" si="63"/>
        <v>93353.909587601942</v>
      </c>
      <c r="D85" s="24">
        <f t="shared" si="64"/>
        <v>0</v>
      </c>
    </row>
    <row r="86" spans="1:4" hidden="1" x14ac:dyDescent="0.25">
      <c r="A86" s="4">
        <v>10</v>
      </c>
      <c r="B86" s="42">
        <f t="shared" ca="1" si="65"/>
        <v>45989</v>
      </c>
      <c r="C86" s="43">
        <f t="shared" si="63"/>
        <v>93353.909587601942</v>
      </c>
      <c r="D86" s="24">
        <f t="shared" si="64"/>
        <v>0</v>
      </c>
    </row>
    <row r="87" spans="1:4" hidden="1" x14ac:dyDescent="0.25">
      <c r="A87" s="4">
        <v>11</v>
      </c>
      <c r="B87" s="42">
        <f t="shared" ca="1" si="65"/>
        <v>46019</v>
      </c>
      <c r="C87" s="43">
        <f t="shared" si="63"/>
        <v>93353.909587601942</v>
      </c>
      <c r="D87" s="24">
        <f t="shared" si="64"/>
        <v>-91710.758497842166</v>
      </c>
    </row>
    <row r="88" spans="1:4" hidden="1" x14ac:dyDescent="0.25">
      <c r="A88" s="4">
        <v>12</v>
      </c>
      <c r="B88" s="42">
        <f t="shared" ca="1" si="65"/>
        <v>46050</v>
      </c>
      <c r="C88" s="43">
        <f t="shared" si="63"/>
        <v>185064.66808544411</v>
      </c>
      <c r="D88" s="24">
        <f t="shared" si="64"/>
        <v>185064.66808544411</v>
      </c>
    </row>
    <row r="89" spans="1:4" hidden="1" x14ac:dyDescent="0.25">
      <c r="A89" s="2">
        <v>13</v>
      </c>
      <c r="B89" s="41">
        <f t="shared" ca="1" si="65"/>
        <v>46081</v>
      </c>
      <c r="C89" s="24">
        <f t="shared" ref="C89:C100" si="66">G20</f>
        <v>0</v>
      </c>
      <c r="D89" s="24">
        <f t="shared" si="64"/>
        <v>0</v>
      </c>
    </row>
    <row r="90" spans="1:4" hidden="1" x14ac:dyDescent="0.25">
      <c r="A90" s="2">
        <v>14</v>
      </c>
      <c r="B90" s="41">
        <f t="shared" ca="1" si="65"/>
        <v>46109</v>
      </c>
      <c r="C90" s="24">
        <f t="shared" si="66"/>
        <v>0</v>
      </c>
      <c r="D90" s="24">
        <f t="shared" si="64"/>
        <v>0</v>
      </c>
    </row>
    <row r="91" spans="1:4" hidden="1" x14ac:dyDescent="0.25">
      <c r="A91" s="2">
        <v>15</v>
      </c>
      <c r="B91" s="41">
        <f t="shared" ca="1" si="65"/>
        <v>46140</v>
      </c>
      <c r="C91" s="24">
        <f t="shared" si="66"/>
        <v>0</v>
      </c>
      <c r="D91" s="24">
        <f t="shared" si="64"/>
        <v>0</v>
      </c>
    </row>
    <row r="92" spans="1:4" hidden="1" x14ac:dyDescent="0.25">
      <c r="A92" s="2">
        <v>16</v>
      </c>
      <c r="B92" s="41">
        <f t="shared" ca="1" si="65"/>
        <v>46170</v>
      </c>
      <c r="C92" s="24">
        <f t="shared" si="66"/>
        <v>0</v>
      </c>
      <c r="D92" s="24">
        <f t="shared" si="64"/>
        <v>0</v>
      </c>
    </row>
    <row r="93" spans="1:4" hidden="1" x14ac:dyDescent="0.25">
      <c r="A93" s="2">
        <v>17</v>
      </c>
      <c r="B93" s="41">
        <f t="shared" ca="1" si="65"/>
        <v>46201</v>
      </c>
      <c r="C93" s="24">
        <f t="shared" si="66"/>
        <v>0</v>
      </c>
      <c r="D93" s="24">
        <f t="shared" si="64"/>
        <v>0</v>
      </c>
    </row>
    <row r="94" spans="1:4" hidden="1" x14ac:dyDescent="0.25">
      <c r="A94" s="2">
        <v>18</v>
      </c>
      <c r="B94" s="41">
        <f t="shared" ca="1" si="65"/>
        <v>46231</v>
      </c>
      <c r="C94" s="24">
        <f t="shared" si="66"/>
        <v>0</v>
      </c>
      <c r="D94" s="24">
        <f t="shared" si="64"/>
        <v>0</v>
      </c>
    </row>
    <row r="95" spans="1:4" hidden="1" x14ac:dyDescent="0.25">
      <c r="A95" s="2">
        <v>19</v>
      </c>
      <c r="B95" s="41">
        <f t="shared" ca="1" si="65"/>
        <v>46262</v>
      </c>
      <c r="C95" s="24">
        <f t="shared" si="66"/>
        <v>0</v>
      </c>
      <c r="D95" s="24">
        <f t="shared" si="64"/>
        <v>0</v>
      </c>
    </row>
    <row r="96" spans="1:4" hidden="1" x14ac:dyDescent="0.25">
      <c r="A96" s="2">
        <v>20</v>
      </c>
      <c r="B96" s="41">
        <f t="shared" ca="1" si="65"/>
        <v>46293</v>
      </c>
      <c r="C96" s="24">
        <f t="shared" si="66"/>
        <v>0</v>
      </c>
      <c r="D96" s="24">
        <f t="shared" si="64"/>
        <v>0</v>
      </c>
    </row>
    <row r="97" spans="1:4" hidden="1" x14ac:dyDescent="0.25">
      <c r="A97" s="2">
        <v>21</v>
      </c>
      <c r="B97" s="41">
        <f t="shared" ca="1" si="65"/>
        <v>46323</v>
      </c>
      <c r="C97" s="24">
        <f t="shared" si="66"/>
        <v>0</v>
      </c>
      <c r="D97" s="24">
        <f t="shared" si="64"/>
        <v>0</v>
      </c>
    </row>
    <row r="98" spans="1:4" hidden="1" x14ac:dyDescent="0.25">
      <c r="A98" s="2">
        <v>22</v>
      </c>
      <c r="B98" s="41">
        <f t="shared" ca="1" si="65"/>
        <v>46354</v>
      </c>
      <c r="C98" s="24">
        <f t="shared" si="66"/>
        <v>0</v>
      </c>
      <c r="D98" s="24">
        <f t="shared" si="64"/>
        <v>0</v>
      </c>
    </row>
    <row r="99" spans="1:4" hidden="1" x14ac:dyDescent="0.25">
      <c r="A99" s="2">
        <v>23</v>
      </c>
      <c r="B99" s="41">
        <f t="shared" ca="1" si="65"/>
        <v>46384</v>
      </c>
      <c r="C99" s="24">
        <f t="shared" si="66"/>
        <v>0</v>
      </c>
      <c r="D99" s="24">
        <f t="shared" si="64"/>
        <v>0</v>
      </c>
    </row>
    <row r="100" spans="1:4" hidden="1" x14ac:dyDescent="0.25">
      <c r="A100" s="2">
        <v>24</v>
      </c>
      <c r="B100" s="41">
        <f t="shared" ca="1" si="65"/>
        <v>46415</v>
      </c>
      <c r="C100" s="24">
        <f t="shared" si="66"/>
        <v>0</v>
      </c>
      <c r="D100" s="24">
        <f t="shared" si="64"/>
        <v>0</v>
      </c>
    </row>
    <row r="101" spans="1:4" hidden="1" x14ac:dyDescent="0.25">
      <c r="A101" s="2">
        <v>25</v>
      </c>
      <c r="B101" s="41">
        <f t="shared" ca="1" si="65"/>
        <v>46446</v>
      </c>
      <c r="C101" s="24">
        <f t="shared" ref="C101:C112" si="67">J20</f>
        <v>0</v>
      </c>
      <c r="D101" s="24">
        <f t="shared" si="64"/>
        <v>0</v>
      </c>
    </row>
    <row r="102" spans="1:4" hidden="1" x14ac:dyDescent="0.25">
      <c r="A102" s="2">
        <v>26</v>
      </c>
      <c r="B102" s="41">
        <f t="shared" ca="1" si="65"/>
        <v>46474</v>
      </c>
      <c r="C102" s="24">
        <f t="shared" si="67"/>
        <v>0</v>
      </c>
      <c r="D102" s="24">
        <f t="shared" si="64"/>
        <v>0</v>
      </c>
    </row>
    <row r="103" spans="1:4" hidden="1" x14ac:dyDescent="0.25">
      <c r="A103" s="2">
        <v>27</v>
      </c>
      <c r="B103" s="41">
        <f t="shared" ca="1" si="65"/>
        <v>46505</v>
      </c>
      <c r="C103" s="24">
        <f t="shared" si="67"/>
        <v>0</v>
      </c>
      <c r="D103" s="24">
        <f t="shared" si="64"/>
        <v>0</v>
      </c>
    </row>
    <row r="104" spans="1:4" hidden="1" x14ac:dyDescent="0.25">
      <c r="A104" s="2">
        <v>28</v>
      </c>
      <c r="B104" s="41">
        <f t="shared" ca="1" si="65"/>
        <v>46535</v>
      </c>
      <c r="C104" s="24">
        <f t="shared" si="67"/>
        <v>0</v>
      </c>
      <c r="D104" s="24">
        <f t="shared" si="64"/>
        <v>0</v>
      </c>
    </row>
    <row r="105" spans="1:4" hidden="1" x14ac:dyDescent="0.25">
      <c r="A105" s="2">
        <v>29</v>
      </c>
      <c r="B105" s="41">
        <f t="shared" ca="1" si="65"/>
        <v>46566</v>
      </c>
      <c r="C105" s="24">
        <f t="shared" si="67"/>
        <v>0</v>
      </c>
      <c r="D105" s="24">
        <f t="shared" si="64"/>
        <v>0</v>
      </c>
    </row>
    <row r="106" spans="1:4" hidden="1" x14ac:dyDescent="0.25">
      <c r="A106" s="2">
        <v>30</v>
      </c>
      <c r="B106" s="41">
        <f t="shared" ca="1" si="65"/>
        <v>46596</v>
      </c>
      <c r="C106" s="24">
        <f t="shared" si="67"/>
        <v>0</v>
      </c>
      <c r="D106" s="24">
        <f t="shared" si="64"/>
        <v>0</v>
      </c>
    </row>
    <row r="107" spans="1:4" hidden="1" x14ac:dyDescent="0.25">
      <c r="A107" s="2">
        <v>31</v>
      </c>
      <c r="B107" s="41">
        <f t="shared" ca="1" si="65"/>
        <v>46627</v>
      </c>
      <c r="C107" s="24">
        <f t="shared" si="67"/>
        <v>0</v>
      </c>
      <c r="D107" s="24">
        <f t="shared" si="64"/>
        <v>0</v>
      </c>
    </row>
    <row r="108" spans="1:4" hidden="1" x14ac:dyDescent="0.25">
      <c r="A108" s="2">
        <v>32</v>
      </c>
      <c r="B108" s="41">
        <f t="shared" ca="1" si="65"/>
        <v>46658</v>
      </c>
      <c r="C108" s="24">
        <f t="shared" si="67"/>
        <v>0</v>
      </c>
      <c r="D108" s="24">
        <f t="shared" si="64"/>
        <v>0</v>
      </c>
    </row>
    <row r="109" spans="1:4" hidden="1" x14ac:dyDescent="0.25">
      <c r="A109" s="2">
        <v>33</v>
      </c>
      <c r="B109" s="41">
        <f t="shared" ca="1" si="65"/>
        <v>46688</v>
      </c>
      <c r="C109" s="24">
        <f t="shared" si="67"/>
        <v>0</v>
      </c>
      <c r="D109" s="24">
        <f t="shared" si="64"/>
        <v>0</v>
      </c>
    </row>
    <row r="110" spans="1:4" hidden="1" x14ac:dyDescent="0.25">
      <c r="A110" s="2">
        <v>34</v>
      </c>
      <c r="B110" s="41">
        <f t="shared" ca="1" si="65"/>
        <v>46719</v>
      </c>
      <c r="C110" s="24">
        <f t="shared" si="67"/>
        <v>0</v>
      </c>
      <c r="D110" s="24">
        <f t="shared" si="64"/>
        <v>0</v>
      </c>
    </row>
    <row r="111" spans="1:4" hidden="1" x14ac:dyDescent="0.25">
      <c r="A111" s="2">
        <v>35</v>
      </c>
      <c r="B111" s="41">
        <f t="shared" ca="1" si="65"/>
        <v>46749</v>
      </c>
      <c r="C111" s="24">
        <f t="shared" si="67"/>
        <v>0</v>
      </c>
      <c r="D111" s="24">
        <f t="shared" si="64"/>
        <v>0</v>
      </c>
    </row>
    <row r="112" spans="1:4" hidden="1" x14ac:dyDescent="0.25">
      <c r="A112" s="2">
        <v>36</v>
      </c>
      <c r="B112" s="41">
        <f t="shared" ca="1" si="65"/>
        <v>46780</v>
      </c>
      <c r="C112" s="24">
        <f t="shared" si="67"/>
        <v>0</v>
      </c>
      <c r="D112" s="24">
        <f t="shared" si="64"/>
        <v>0</v>
      </c>
    </row>
    <row r="113" spans="1:4" hidden="1" x14ac:dyDescent="0.25">
      <c r="A113" s="2">
        <v>37</v>
      </c>
      <c r="B113" s="41">
        <f t="shared" ca="1" si="65"/>
        <v>46811</v>
      </c>
      <c r="C113" s="24">
        <f t="shared" ref="C113:C124" si="68">M20</f>
        <v>0</v>
      </c>
      <c r="D113" s="24">
        <f t="shared" si="64"/>
        <v>0</v>
      </c>
    </row>
    <row r="114" spans="1:4" hidden="1" x14ac:dyDescent="0.25">
      <c r="A114" s="2">
        <v>38</v>
      </c>
      <c r="B114" s="41">
        <f t="shared" ca="1" si="65"/>
        <v>46840</v>
      </c>
      <c r="C114" s="24">
        <f t="shared" si="68"/>
        <v>0</v>
      </c>
      <c r="D114" s="24">
        <f t="shared" si="64"/>
        <v>0</v>
      </c>
    </row>
    <row r="115" spans="1:4" hidden="1" x14ac:dyDescent="0.25">
      <c r="A115" s="2">
        <v>39</v>
      </c>
      <c r="B115" s="41">
        <f t="shared" ca="1" si="65"/>
        <v>46871</v>
      </c>
      <c r="C115" s="24">
        <f t="shared" si="68"/>
        <v>0</v>
      </c>
      <c r="D115" s="24">
        <f t="shared" si="64"/>
        <v>0</v>
      </c>
    </row>
    <row r="116" spans="1:4" hidden="1" x14ac:dyDescent="0.25">
      <c r="A116" s="2">
        <v>40</v>
      </c>
      <c r="B116" s="41">
        <f t="shared" ca="1" si="65"/>
        <v>46901</v>
      </c>
      <c r="C116" s="24">
        <f t="shared" si="68"/>
        <v>0</v>
      </c>
      <c r="D116" s="24">
        <f t="shared" si="64"/>
        <v>0</v>
      </c>
    </row>
    <row r="117" spans="1:4" hidden="1" x14ac:dyDescent="0.25">
      <c r="A117" s="2">
        <v>41</v>
      </c>
      <c r="B117" s="41">
        <f t="shared" ca="1" si="65"/>
        <v>46932</v>
      </c>
      <c r="C117" s="24">
        <f t="shared" si="68"/>
        <v>0</v>
      </c>
      <c r="D117" s="24">
        <f t="shared" si="64"/>
        <v>0</v>
      </c>
    </row>
    <row r="118" spans="1:4" hidden="1" x14ac:dyDescent="0.25">
      <c r="A118" s="2">
        <v>42</v>
      </c>
      <c r="B118" s="41">
        <f t="shared" ca="1" si="65"/>
        <v>46962</v>
      </c>
      <c r="C118" s="24">
        <f t="shared" si="68"/>
        <v>0</v>
      </c>
      <c r="D118" s="24">
        <f t="shared" si="64"/>
        <v>0</v>
      </c>
    </row>
    <row r="119" spans="1:4" hidden="1" x14ac:dyDescent="0.25">
      <c r="A119" s="2">
        <v>43</v>
      </c>
      <c r="B119" s="41">
        <f t="shared" ca="1" si="65"/>
        <v>46993</v>
      </c>
      <c r="C119" s="24">
        <f t="shared" si="68"/>
        <v>0</v>
      </c>
      <c r="D119" s="24">
        <f t="shared" si="64"/>
        <v>0</v>
      </c>
    </row>
    <row r="120" spans="1:4" hidden="1" x14ac:dyDescent="0.25">
      <c r="A120" s="2">
        <v>44</v>
      </c>
      <c r="B120" s="41">
        <f t="shared" ca="1" si="65"/>
        <v>47024</v>
      </c>
      <c r="C120" s="24">
        <f t="shared" si="68"/>
        <v>0</v>
      </c>
      <c r="D120" s="24">
        <f t="shared" si="64"/>
        <v>0</v>
      </c>
    </row>
    <row r="121" spans="1:4" hidden="1" x14ac:dyDescent="0.25">
      <c r="A121" s="2">
        <v>45</v>
      </c>
      <c r="B121" s="41">
        <f t="shared" ca="1" si="65"/>
        <v>47054</v>
      </c>
      <c r="C121" s="24">
        <f t="shared" si="68"/>
        <v>0</v>
      </c>
      <c r="D121" s="24">
        <f t="shared" si="64"/>
        <v>0</v>
      </c>
    </row>
    <row r="122" spans="1:4" hidden="1" x14ac:dyDescent="0.25">
      <c r="A122" s="2">
        <v>46</v>
      </c>
      <c r="B122" s="41">
        <f t="shared" ca="1" si="65"/>
        <v>47085</v>
      </c>
      <c r="C122" s="24">
        <f t="shared" si="68"/>
        <v>0</v>
      </c>
      <c r="D122" s="24">
        <f t="shared" si="64"/>
        <v>0</v>
      </c>
    </row>
    <row r="123" spans="1:4" hidden="1" x14ac:dyDescent="0.25">
      <c r="A123" s="2">
        <v>47</v>
      </c>
      <c r="B123" s="41">
        <f t="shared" ca="1" si="65"/>
        <v>47115</v>
      </c>
      <c r="C123" s="24">
        <f t="shared" si="68"/>
        <v>0</v>
      </c>
      <c r="D123" s="24">
        <f t="shared" si="64"/>
        <v>0</v>
      </c>
    </row>
    <row r="124" spans="1:4" hidden="1" x14ac:dyDescent="0.25">
      <c r="A124" s="2">
        <v>48</v>
      </c>
      <c r="B124" s="41">
        <f t="shared" ca="1" si="65"/>
        <v>47146</v>
      </c>
      <c r="C124" s="24">
        <f t="shared" si="68"/>
        <v>0</v>
      </c>
      <c r="D124" s="24">
        <f t="shared" si="64"/>
        <v>0</v>
      </c>
    </row>
    <row r="125" spans="1:4" hidden="1" x14ac:dyDescent="0.25">
      <c r="A125" s="2">
        <v>49</v>
      </c>
      <c r="B125" s="41">
        <f t="shared" ca="1" si="65"/>
        <v>47177</v>
      </c>
      <c r="C125" s="24">
        <f t="shared" ref="C125:C136" si="69">P20</f>
        <v>0</v>
      </c>
      <c r="D125" s="24">
        <f t="shared" si="64"/>
        <v>0</v>
      </c>
    </row>
    <row r="126" spans="1:4" hidden="1" x14ac:dyDescent="0.25">
      <c r="A126" s="2">
        <v>50</v>
      </c>
      <c r="B126" s="41">
        <f t="shared" ca="1" si="65"/>
        <v>47205</v>
      </c>
      <c r="C126" s="24">
        <f t="shared" si="69"/>
        <v>0</v>
      </c>
      <c r="D126" s="24">
        <f t="shared" si="64"/>
        <v>0</v>
      </c>
    </row>
    <row r="127" spans="1:4" hidden="1" x14ac:dyDescent="0.25">
      <c r="A127" s="2">
        <v>51</v>
      </c>
      <c r="B127" s="41">
        <f t="shared" ca="1" si="65"/>
        <v>47236</v>
      </c>
      <c r="C127" s="24">
        <f t="shared" si="69"/>
        <v>0</v>
      </c>
      <c r="D127" s="24">
        <f t="shared" si="64"/>
        <v>0</v>
      </c>
    </row>
    <row r="128" spans="1:4" hidden="1" x14ac:dyDescent="0.25">
      <c r="A128" s="2">
        <v>52</v>
      </c>
      <c r="B128" s="41">
        <f t="shared" ca="1" si="65"/>
        <v>47266</v>
      </c>
      <c r="C128" s="24">
        <f t="shared" si="69"/>
        <v>0</v>
      </c>
      <c r="D128" s="24">
        <f t="shared" si="64"/>
        <v>0</v>
      </c>
    </row>
    <row r="129" spans="1:4" hidden="1" x14ac:dyDescent="0.25">
      <c r="A129" s="2">
        <v>53</v>
      </c>
      <c r="B129" s="41">
        <f t="shared" ca="1" si="65"/>
        <v>47297</v>
      </c>
      <c r="C129" s="24">
        <f t="shared" si="69"/>
        <v>0</v>
      </c>
      <c r="D129" s="24">
        <f t="shared" si="64"/>
        <v>0</v>
      </c>
    </row>
    <row r="130" spans="1:4" hidden="1" x14ac:dyDescent="0.25">
      <c r="A130" s="2">
        <v>54</v>
      </c>
      <c r="B130" s="41">
        <f t="shared" ca="1" si="65"/>
        <v>47327</v>
      </c>
      <c r="C130" s="24">
        <f t="shared" si="69"/>
        <v>0</v>
      </c>
      <c r="D130" s="24">
        <f t="shared" si="64"/>
        <v>0</v>
      </c>
    </row>
    <row r="131" spans="1:4" hidden="1" x14ac:dyDescent="0.25">
      <c r="A131" s="2">
        <v>55</v>
      </c>
      <c r="B131" s="41">
        <f t="shared" ca="1" si="65"/>
        <v>47358</v>
      </c>
      <c r="C131" s="24">
        <f t="shared" si="69"/>
        <v>0</v>
      </c>
      <c r="D131" s="24">
        <f t="shared" si="64"/>
        <v>0</v>
      </c>
    </row>
    <row r="132" spans="1:4" hidden="1" x14ac:dyDescent="0.25">
      <c r="A132" s="2">
        <v>56</v>
      </c>
      <c r="B132" s="41">
        <f t="shared" ca="1" si="65"/>
        <v>47389</v>
      </c>
      <c r="C132" s="24">
        <f t="shared" si="69"/>
        <v>0</v>
      </c>
      <c r="D132" s="24">
        <f t="shared" si="64"/>
        <v>0</v>
      </c>
    </row>
    <row r="133" spans="1:4" hidden="1" x14ac:dyDescent="0.25">
      <c r="A133" s="2">
        <v>57</v>
      </c>
      <c r="B133" s="41">
        <f t="shared" ca="1" si="65"/>
        <v>47419</v>
      </c>
      <c r="C133" s="24">
        <f t="shared" si="69"/>
        <v>0</v>
      </c>
      <c r="D133" s="24">
        <f t="shared" si="64"/>
        <v>0</v>
      </c>
    </row>
    <row r="134" spans="1:4" hidden="1" x14ac:dyDescent="0.25">
      <c r="A134" s="2">
        <v>58</v>
      </c>
      <c r="B134" s="41">
        <f t="shared" ca="1" si="65"/>
        <v>47450</v>
      </c>
      <c r="C134" s="24">
        <f t="shared" si="69"/>
        <v>0</v>
      </c>
      <c r="D134" s="24">
        <f t="shared" si="64"/>
        <v>0</v>
      </c>
    </row>
    <row r="135" spans="1:4" hidden="1" x14ac:dyDescent="0.25">
      <c r="A135" s="2">
        <v>59</v>
      </c>
      <c r="B135" s="41">
        <f t="shared" ca="1" si="65"/>
        <v>47480</v>
      </c>
      <c r="C135" s="24">
        <f t="shared" si="69"/>
        <v>0</v>
      </c>
      <c r="D135" s="24">
        <f t="shared" si="64"/>
        <v>0</v>
      </c>
    </row>
    <row r="136" spans="1:4" hidden="1" x14ac:dyDescent="0.25">
      <c r="A136" s="2">
        <v>60</v>
      </c>
      <c r="B136" s="41">
        <f t="shared" ca="1" si="65"/>
        <v>47511</v>
      </c>
      <c r="C136" s="24">
        <f t="shared" si="69"/>
        <v>0</v>
      </c>
      <c r="D136" s="24">
        <f t="shared" si="64"/>
        <v>0</v>
      </c>
    </row>
    <row r="137" spans="1:4" hidden="1" x14ac:dyDescent="0.25">
      <c r="A137" s="2">
        <v>61</v>
      </c>
      <c r="B137" s="41">
        <f t="shared" ca="1" si="65"/>
        <v>47542</v>
      </c>
      <c r="C137" s="24">
        <f t="shared" ref="C137:C148" si="70">S20</f>
        <v>0</v>
      </c>
      <c r="D137" s="24">
        <f t="shared" si="64"/>
        <v>0</v>
      </c>
    </row>
    <row r="138" spans="1:4" hidden="1" x14ac:dyDescent="0.25">
      <c r="A138" s="2">
        <v>62</v>
      </c>
      <c r="B138" s="41">
        <f t="shared" ca="1" si="65"/>
        <v>47570</v>
      </c>
      <c r="C138" s="24">
        <f t="shared" si="70"/>
        <v>0</v>
      </c>
      <c r="D138" s="24">
        <f t="shared" si="64"/>
        <v>0</v>
      </c>
    </row>
    <row r="139" spans="1:4" hidden="1" x14ac:dyDescent="0.25">
      <c r="A139" s="2">
        <v>63</v>
      </c>
      <c r="B139" s="41">
        <f t="shared" ca="1" si="65"/>
        <v>47601</v>
      </c>
      <c r="C139" s="24">
        <f t="shared" si="70"/>
        <v>0</v>
      </c>
      <c r="D139" s="24">
        <f t="shared" si="64"/>
        <v>0</v>
      </c>
    </row>
    <row r="140" spans="1:4" hidden="1" x14ac:dyDescent="0.25">
      <c r="A140" s="2">
        <v>64</v>
      </c>
      <c r="B140" s="41">
        <f t="shared" ca="1" si="65"/>
        <v>47631</v>
      </c>
      <c r="C140" s="24">
        <f t="shared" si="70"/>
        <v>0</v>
      </c>
      <c r="D140" s="24">
        <f t="shared" si="64"/>
        <v>0</v>
      </c>
    </row>
    <row r="141" spans="1:4" hidden="1" x14ac:dyDescent="0.25">
      <c r="A141" s="2">
        <v>65</v>
      </c>
      <c r="B141" s="41">
        <f t="shared" ca="1" si="65"/>
        <v>47662</v>
      </c>
      <c r="C141" s="24">
        <f t="shared" si="70"/>
        <v>0</v>
      </c>
      <c r="D141" s="24">
        <f t="shared" si="64"/>
        <v>0</v>
      </c>
    </row>
    <row r="142" spans="1:4" hidden="1" x14ac:dyDescent="0.25">
      <c r="A142" s="2">
        <v>66</v>
      </c>
      <c r="B142" s="41">
        <f t="shared" ca="1" si="65"/>
        <v>47692</v>
      </c>
      <c r="C142" s="24">
        <f t="shared" si="70"/>
        <v>0</v>
      </c>
      <c r="D142" s="24">
        <f t="shared" ref="D142:D205" si="71">C142-C143</f>
        <v>0</v>
      </c>
    </row>
    <row r="143" spans="1:4" hidden="1" x14ac:dyDescent="0.25">
      <c r="A143" s="2">
        <v>67</v>
      </c>
      <c r="B143" s="41">
        <f t="shared" ref="B143:B206" ca="1" si="72">EDATE(B142,1)</f>
        <v>47723</v>
      </c>
      <c r="C143" s="24">
        <f t="shared" si="70"/>
        <v>0</v>
      </c>
      <c r="D143" s="24">
        <f t="shared" si="71"/>
        <v>0</v>
      </c>
    </row>
    <row r="144" spans="1:4" hidden="1" x14ac:dyDescent="0.25">
      <c r="A144" s="2">
        <v>68</v>
      </c>
      <c r="B144" s="41">
        <f t="shared" ca="1" si="72"/>
        <v>47754</v>
      </c>
      <c r="C144" s="24">
        <f t="shared" si="70"/>
        <v>0</v>
      </c>
      <c r="D144" s="24">
        <f t="shared" si="71"/>
        <v>0</v>
      </c>
    </row>
    <row r="145" spans="1:4" hidden="1" x14ac:dyDescent="0.25">
      <c r="A145" s="2">
        <v>69</v>
      </c>
      <c r="B145" s="41">
        <f t="shared" ca="1" si="72"/>
        <v>47784</v>
      </c>
      <c r="C145" s="24">
        <f t="shared" si="70"/>
        <v>0</v>
      </c>
      <c r="D145" s="24">
        <f t="shared" si="71"/>
        <v>0</v>
      </c>
    </row>
    <row r="146" spans="1:4" hidden="1" x14ac:dyDescent="0.25">
      <c r="A146" s="2">
        <v>70</v>
      </c>
      <c r="B146" s="41">
        <f t="shared" ca="1" si="72"/>
        <v>47815</v>
      </c>
      <c r="C146" s="24">
        <f t="shared" si="70"/>
        <v>0</v>
      </c>
      <c r="D146" s="24">
        <f t="shared" si="71"/>
        <v>0</v>
      </c>
    </row>
    <row r="147" spans="1:4" hidden="1" x14ac:dyDescent="0.25">
      <c r="A147" s="2">
        <v>71</v>
      </c>
      <c r="B147" s="41">
        <f t="shared" ca="1" si="72"/>
        <v>47845</v>
      </c>
      <c r="C147" s="24">
        <f t="shared" si="70"/>
        <v>0</v>
      </c>
      <c r="D147" s="24">
        <f t="shared" si="71"/>
        <v>0</v>
      </c>
    </row>
    <row r="148" spans="1:4" hidden="1" x14ac:dyDescent="0.25">
      <c r="A148" s="2">
        <v>72</v>
      </c>
      <c r="B148" s="41">
        <f t="shared" ca="1" si="72"/>
        <v>47876</v>
      </c>
      <c r="C148" s="24">
        <f t="shared" si="70"/>
        <v>0</v>
      </c>
      <c r="D148" s="24">
        <f t="shared" si="71"/>
        <v>0</v>
      </c>
    </row>
    <row r="149" spans="1:4" hidden="1" x14ac:dyDescent="0.25">
      <c r="A149" s="2">
        <v>73</v>
      </c>
      <c r="B149" s="41">
        <f t="shared" ca="1" si="72"/>
        <v>47907</v>
      </c>
      <c r="C149" s="24">
        <f t="shared" ref="C149:C160" si="73">V20</f>
        <v>0</v>
      </c>
      <c r="D149" s="24">
        <f t="shared" si="71"/>
        <v>0</v>
      </c>
    </row>
    <row r="150" spans="1:4" hidden="1" x14ac:dyDescent="0.25">
      <c r="A150" s="2">
        <v>74</v>
      </c>
      <c r="B150" s="41">
        <f t="shared" ca="1" si="72"/>
        <v>47935</v>
      </c>
      <c r="C150" s="24">
        <f t="shared" si="73"/>
        <v>0</v>
      </c>
      <c r="D150" s="24">
        <f t="shared" si="71"/>
        <v>0</v>
      </c>
    </row>
    <row r="151" spans="1:4" hidden="1" x14ac:dyDescent="0.25">
      <c r="A151" s="2">
        <v>75</v>
      </c>
      <c r="B151" s="41">
        <f t="shared" ca="1" si="72"/>
        <v>47966</v>
      </c>
      <c r="C151" s="24">
        <f t="shared" si="73"/>
        <v>0</v>
      </c>
      <c r="D151" s="24">
        <f t="shared" si="71"/>
        <v>0</v>
      </c>
    </row>
    <row r="152" spans="1:4" hidden="1" x14ac:dyDescent="0.25">
      <c r="A152" s="2">
        <v>76</v>
      </c>
      <c r="B152" s="41">
        <f t="shared" ca="1" si="72"/>
        <v>47996</v>
      </c>
      <c r="C152" s="24">
        <f t="shared" si="73"/>
        <v>0</v>
      </c>
      <c r="D152" s="24">
        <f t="shared" si="71"/>
        <v>0</v>
      </c>
    </row>
    <row r="153" spans="1:4" hidden="1" x14ac:dyDescent="0.25">
      <c r="A153" s="2">
        <v>77</v>
      </c>
      <c r="B153" s="41">
        <f t="shared" ca="1" si="72"/>
        <v>48027</v>
      </c>
      <c r="C153" s="24">
        <f t="shared" si="73"/>
        <v>0</v>
      </c>
      <c r="D153" s="24">
        <f t="shared" si="71"/>
        <v>0</v>
      </c>
    </row>
    <row r="154" spans="1:4" hidden="1" x14ac:dyDescent="0.25">
      <c r="A154" s="2">
        <v>78</v>
      </c>
      <c r="B154" s="41">
        <f t="shared" ca="1" si="72"/>
        <v>48057</v>
      </c>
      <c r="C154" s="24">
        <f t="shared" si="73"/>
        <v>0</v>
      </c>
      <c r="D154" s="24">
        <f t="shared" si="71"/>
        <v>0</v>
      </c>
    </row>
    <row r="155" spans="1:4" hidden="1" x14ac:dyDescent="0.25">
      <c r="A155" s="2">
        <v>79</v>
      </c>
      <c r="B155" s="41">
        <f t="shared" ca="1" si="72"/>
        <v>48088</v>
      </c>
      <c r="C155" s="24">
        <f t="shared" si="73"/>
        <v>0</v>
      </c>
      <c r="D155" s="24">
        <f t="shared" si="71"/>
        <v>0</v>
      </c>
    </row>
    <row r="156" spans="1:4" hidden="1" x14ac:dyDescent="0.25">
      <c r="A156" s="2">
        <v>80</v>
      </c>
      <c r="B156" s="41">
        <f t="shared" ca="1" si="72"/>
        <v>48119</v>
      </c>
      <c r="C156" s="24">
        <f t="shared" si="73"/>
        <v>0</v>
      </c>
      <c r="D156" s="24">
        <f t="shared" si="71"/>
        <v>0</v>
      </c>
    </row>
    <row r="157" spans="1:4" hidden="1" x14ac:dyDescent="0.25">
      <c r="A157" s="2">
        <v>81</v>
      </c>
      <c r="B157" s="41">
        <f t="shared" ca="1" si="72"/>
        <v>48149</v>
      </c>
      <c r="C157" s="24">
        <f t="shared" si="73"/>
        <v>0</v>
      </c>
      <c r="D157" s="24">
        <f t="shared" si="71"/>
        <v>0</v>
      </c>
    </row>
    <row r="158" spans="1:4" hidden="1" x14ac:dyDescent="0.25">
      <c r="A158" s="2">
        <v>82</v>
      </c>
      <c r="B158" s="41">
        <f t="shared" ca="1" si="72"/>
        <v>48180</v>
      </c>
      <c r="C158" s="24">
        <f t="shared" si="73"/>
        <v>0</v>
      </c>
      <c r="D158" s="24">
        <f t="shared" si="71"/>
        <v>0</v>
      </c>
    </row>
    <row r="159" spans="1:4" hidden="1" x14ac:dyDescent="0.25">
      <c r="A159" s="2">
        <v>83</v>
      </c>
      <c r="B159" s="41">
        <f t="shared" ca="1" si="72"/>
        <v>48210</v>
      </c>
      <c r="C159" s="24">
        <f t="shared" si="73"/>
        <v>0</v>
      </c>
      <c r="D159" s="24">
        <f t="shared" si="71"/>
        <v>0</v>
      </c>
    </row>
    <row r="160" spans="1:4" hidden="1" x14ac:dyDescent="0.25">
      <c r="A160" s="2">
        <v>84</v>
      </c>
      <c r="B160" s="41">
        <f t="shared" ca="1" si="72"/>
        <v>48241</v>
      </c>
      <c r="C160" s="24">
        <f t="shared" si="73"/>
        <v>0</v>
      </c>
      <c r="D160" s="24">
        <f t="shared" si="71"/>
        <v>0</v>
      </c>
    </row>
    <row r="161" spans="1:4" hidden="1" x14ac:dyDescent="0.25">
      <c r="A161" s="2">
        <v>85</v>
      </c>
      <c r="B161" s="41">
        <f t="shared" ca="1" si="72"/>
        <v>48272</v>
      </c>
      <c r="C161" s="24">
        <f t="shared" ref="C161:C172" si="74">D35</f>
        <v>0</v>
      </c>
      <c r="D161" s="24">
        <f t="shared" si="71"/>
        <v>0</v>
      </c>
    </row>
    <row r="162" spans="1:4" hidden="1" x14ac:dyDescent="0.25">
      <c r="A162" s="2">
        <v>86</v>
      </c>
      <c r="B162" s="41">
        <f t="shared" ca="1" si="72"/>
        <v>48301</v>
      </c>
      <c r="C162" s="24">
        <f t="shared" si="74"/>
        <v>0</v>
      </c>
      <c r="D162" s="24">
        <f t="shared" si="71"/>
        <v>0</v>
      </c>
    </row>
    <row r="163" spans="1:4" hidden="1" x14ac:dyDescent="0.25">
      <c r="A163" s="2">
        <v>87</v>
      </c>
      <c r="B163" s="41">
        <f t="shared" ca="1" si="72"/>
        <v>48332</v>
      </c>
      <c r="C163" s="24">
        <f t="shared" si="74"/>
        <v>0</v>
      </c>
      <c r="D163" s="24">
        <f t="shared" si="71"/>
        <v>0</v>
      </c>
    </row>
    <row r="164" spans="1:4" hidden="1" x14ac:dyDescent="0.25">
      <c r="A164" s="2">
        <v>88</v>
      </c>
      <c r="B164" s="41">
        <f t="shared" ca="1" si="72"/>
        <v>48362</v>
      </c>
      <c r="C164" s="24">
        <f t="shared" si="74"/>
        <v>0</v>
      </c>
      <c r="D164" s="24">
        <f t="shared" si="71"/>
        <v>0</v>
      </c>
    </row>
    <row r="165" spans="1:4" hidden="1" x14ac:dyDescent="0.25">
      <c r="A165" s="2">
        <v>89</v>
      </c>
      <c r="B165" s="41">
        <f t="shared" ca="1" si="72"/>
        <v>48393</v>
      </c>
      <c r="C165" s="24">
        <f t="shared" si="74"/>
        <v>0</v>
      </c>
      <c r="D165" s="24">
        <f t="shared" si="71"/>
        <v>0</v>
      </c>
    </row>
    <row r="166" spans="1:4" hidden="1" x14ac:dyDescent="0.25">
      <c r="A166" s="2">
        <v>90</v>
      </c>
      <c r="B166" s="41">
        <f t="shared" ca="1" si="72"/>
        <v>48423</v>
      </c>
      <c r="C166" s="24">
        <f t="shared" si="74"/>
        <v>0</v>
      </c>
      <c r="D166" s="24">
        <f t="shared" si="71"/>
        <v>0</v>
      </c>
    </row>
    <row r="167" spans="1:4" hidden="1" x14ac:dyDescent="0.25">
      <c r="A167" s="2">
        <v>91</v>
      </c>
      <c r="B167" s="41">
        <f t="shared" ca="1" si="72"/>
        <v>48454</v>
      </c>
      <c r="C167" s="24">
        <f t="shared" si="74"/>
        <v>0</v>
      </c>
      <c r="D167" s="24">
        <f t="shared" si="71"/>
        <v>0</v>
      </c>
    </row>
    <row r="168" spans="1:4" hidden="1" x14ac:dyDescent="0.25">
      <c r="A168" s="2">
        <v>92</v>
      </c>
      <c r="B168" s="41">
        <f t="shared" ca="1" si="72"/>
        <v>48485</v>
      </c>
      <c r="C168" s="24">
        <f t="shared" si="74"/>
        <v>0</v>
      </c>
      <c r="D168" s="24">
        <f t="shared" si="71"/>
        <v>0</v>
      </c>
    </row>
    <row r="169" spans="1:4" hidden="1" x14ac:dyDescent="0.25">
      <c r="A169" s="2">
        <v>93</v>
      </c>
      <c r="B169" s="41">
        <f t="shared" ca="1" si="72"/>
        <v>48515</v>
      </c>
      <c r="C169" s="24">
        <f t="shared" si="74"/>
        <v>0</v>
      </c>
      <c r="D169" s="24">
        <f t="shared" si="71"/>
        <v>0</v>
      </c>
    </row>
    <row r="170" spans="1:4" hidden="1" x14ac:dyDescent="0.25">
      <c r="A170" s="2">
        <v>94</v>
      </c>
      <c r="B170" s="41">
        <f t="shared" ca="1" si="72"/>
        <v>48546</v>
      </c>
      <c r="C170" s="24">
        <f t="shared" si="74"/>
        <v>0</v>
      </c>
      <c r="D170" s="24">
        <f t="shared" si="71"/>
        <v>0</v>
      </c>
    </row>
    <row r="171" spans="1:4" hidden="1" x14ac:dyDescent="0.25">
      <c r="A171" s="2">
        <v>95</v>
      </c>
      <c r="B171" s="41">
        <f t="shared" ca="1" si="72"/>
        <v>48576</v>
      </c>
      <c r="C171" s="24">
        <f t="shared" si="74"/>
        <v>0</v>
      </c>
      <c r="D171" s="24">
        <f t="shared" si="71"/>
        <v>0</v>
      </c>
    </row>
    <row r="172" spans="1:4" hidden="1" x14ac:dyDescent="0.25">
      <c r="A172" s="2">
        <v>96</v>
      </c>
      <c r="B172" s="41">
        <f t="shared" ca="1" si="72"/>
        <v>48607</v>
      </c>
      <c r="C172" s="24">
        <f t="shared" si="74"/>
        <v>0</v>
      </c>
      <c r="D172" s="24">
        <f t="shared" si="71"/>
        <v>0</v>
      </c>
    </row>
    <row r="173" spans="1:4" hidden="1" x14ac:dyDescent="0.25">
      <c r="A173" s="2">
        <v>97</v>
      </c>
      <c r="B173" s="41">
        <f t="shared" ca="1" si="72"/>
        <v>48638</v>
      </c>
      <c r="C173" s="24">
        <f t="shared" ref="C173:C184" si="75">G35</f>
        <v>0</v>
      </c>
      <c r="D173" s="24">
        <f t="shared" si="71"/>
        <v>0</v>
      </c>
    </row>
    <row r="174" spans="1:4" hidden="1" x14ac:dyDescent="0.25">
      <c r="A174" s="2">
        <v>98</v>
      </c>
      <c r="B174" s="41">
        <f t="shared" ca="1" si="72"/>
        <v>48666</v>
      </c>
      <c r="C174" s="24">
        <f t="shared" si="75"/>
        <v>0</v>
      </c>
      <c r="D174" s="24">
        <f t="shared" si="71"/>
        <v>0</v>
      </c>
    </row>
    <row r="175" spans="1:4" hidden="1" x14ac:dyDescent="0.25">
      <c r="A175" s="2">
        <v>99</v>
      </c>
      <c r="B175" s="41">
        <f t="shared" ca="1" si="72"/>
        <v>48697</v>
      </c>
      <c r="C175" s="24">
        <f t="shared" si="75"/>
        <v>0</v>
      </c>
      <c r="D175" s="24">
        <f t="shared" si="71"/>
        <v>0</v>
      </c>
    </row>
    <row r="176" spans="1:4" hidden="1" x14ac:dyDescent="0.25">
      <c r="A176" s="2">
        <v>100</v>
      </c>
      <c r="B176" s="41">
        <f t="shared" ca="1" si="72"/>
        <v>48727</v>
      </c>
      <c r="C176" s="24">
        <f t="shared" si="75"/>
        <v>0</v>
      </c>
      <c r="D176" s="24">
        <f t="shared" si="71"/>
        <v>0</v>
      </c>
    </row>
    <row r="177" spans="1:4" hidden="1" x14ac:dyDescent="0.25">
      <c r="A177" s="2">
        <v>101</v>
      </c>
      <c r="B177" s="41">
        <f t="shared" ca="1" si="72"/>
        <v>48758</v>
      </c>
      <c r="C177" s="24">
        <f t="shared" si="75"/>
        <v>0</v>
      </c>
      <c r="D177" s="24">
        <f t="shared" si="71"/>
        <v>0</v>
      </c>
    </row>
    <row r="178" spans="1:4" hidden="1" x14ac:dyDescent="0.25">
      <c r="A178" s="2">
        <v>102</v>
      </c>
      <c r="B178" s="41">
        <f t="shared" ca="1" si="72"/>
        <v>48788</v>
      </c>
      <c r="C178" s="24">
        <f t="shared" si="75"/>
        <v>0</v>
      </c>
      <c r="D178" s="24">
        <f t="shared" si="71"/>
        <v>0</v>
      </c>
    </row>
    <row r="179" spans="1:4" hidden="1" x14ac:dyDescent="0.25">
      <c r="A179" s="2">
        <v>103</v>
      </c>
      <c r="B179" s="41">
        <f t="shared" ca="1" si="72"/>
        <v>48819</v>
      </c>
      <c r="C179" s="24">
        <f t="shared" si="75"/>
        <v>0</v>
      </c>
      <c r="D179" s="24">
        <f t="shared" si="71"/>
        <v>0</v>
      </c>
    </row>
    <row r="180" spans="1:4" hidden="1" x14ac:dyDescent="0.25">
      <c r="A180" s="2">
        <v>104</v>
      </c>
      <c r="B180" s="41">
        <f t="shared" ca="1" si="72"/>
        <v>48850</v>
      </c>
      <c r="C180" s="24">
        <f t="shared" si="75"/>
        <v>0</v>
      </c>
      <c r="D180" s="24">
        <f t="shared" si="71"/>
        <v>0</v>
      </c>
    </row>
    <row r="181" spans="1:4" hidden="1" x14ac:dyDescent="0.25">
      <c r="A181" s="2">
        <v>105</v>
      </c>
      <c r="B181" s="41">
        <f t="shared" ca="1" si="72"/>
        <v>48880</v>
      </c>
      <c r="C181" s="24">
        <f t="shared" si="75"/>
        <v>0</v>
      </c>
      <c r="D181" s="24">
        <f t="shared" si="71"/>
        <v>0</v>
      </c>
    </row>
    <row r="182" spans="1:4" hidden="1" x14ac:dyDescent="0.25">
      <c r="A182" s="2">
        <v>106</v>
      </c>
      <c r="B182" s="41">
        <f t="shared" ca="1" si="72"/>
        <v>48911</v>
      </c>
      <c r="C182" s="24">
        <f t="shared" si="75"/>
        <v>0</v>
      </c>
      <c r="D182" s="24">
        <f t="shared" si="71"/>
        <v>0</v>
      </c>
    </row>
    <row r="183" spans="1:4" hidden="1" x14ac:dyDescent="0.25">
      <c r="A183" s="2">
        <v>107</v>
      </c>
      <c r="B183" s="41">
        <f t="shared" ca="1" si="72"/>
        <v>48941</v>
      </c>
      <c r="C183" s="24">
        <f t="shared" si="75"/>
        <v>0</v>
      </c>
      <c r="D183" s="24">
        <f t="shared" si="71"/>
        <v>0</v>
      </c>
    </row>
    <row r="184" spans="1:4" hidden="1" x14ac:dyDescent="0.25">
      <c r="A184" s="2">
        <v>108</v>
      </c>
      <c r="B184" s="41">
        <f t="shared" ca="1" si="72"/>
        <v>48972</v>
      </c>
      <c r="C184" s="24">
        <f t="shared" si="75"/>
        <v>0</v>
      </c>
      <c r="D184" s="24">
        <f t="shared" si="71"/>
        <v>0</v>
      </c>
    </row>
    <row r="185" spans="1:4" hidden="1" x14ac:dyDescent="0.25">
      <c r="A185" s="2">
        <v>109</v>
      </c>
      <c r="B185" s="41">
        <f t="shared" ca="1" si="72"/>
        <v>49003</v>
      </c>
      <c r="C185" s="24">
        <f t="shared" ref="C185:C196" si="76">J35</f>
        <v>0</v>
      </c>
      <c r="D185" s="24">
        <f t="shared" si="71"/>
        <v>0</v>
      </c>
    </row>
    <row r="186" spans="1:4" hidden="1" x14ac:dyDescent="0.25">
      <c r="A186" s="2">
        <v>110</v>
      </c>
      <c r="B186" s="41">
        <f t="shared" ca="1" si="72"/>
        <v>49031</v>
      </c>
      <c r="C186" s="24">
        <f t="shared" si="76"/>
        <v>0</v>
      </c>
      <c r="D186" s="24">
        <f t="shared" si="71"/>
        <v>0</v>
      </c>
    </row>
    <row r="187" spans="1:4" hidden="1" x14ac:dyDescent="0.25">
      <c r="A187" s="2">
        <v>111</v>
      </c>
      <c r="B187" s="41">
        <f t="shared" ca="1" si="72"/>
        <v>49062</v>
      </c>
      <c r="C187" s="24">
        <f t="shared" si="76"/>
        <v>0</v>
      </c>
      <c r="D187" s="24">
        <f t="shared" si="71"/>
        <v>0</v>
      </c>
    </row>
    <row r="188" spans="1:4" hidden="1" x14ac:dyDescent="0.25">
      <c r="A188" s="2">
        <v>112</v>
      </c>
      <c r="B188" s="41">
        <f t="shared" ca="1" si="72"/>
        <v>49092</v>
      </c>
      <c r="C188" s="24">
        <f t="shared" si="76"/>
        <v>0</v>
      </c>
      <c r="D188" s="24">
        <f t="shared" si="71"/>
        <v>0</v>
      </c>
    </row>
    <row r="189" spans="1:4" hidden="1" x14ac:dyDescent="0.25">
      <c r="A189" s="2">
        <v>113</v>
      </c>
      <c r="B189" s="41">
        <f t="shared" ca="1" si="72"/>
        <v>49123</v>
      </c>
      <c r="C189" s="24">
        <f t="shared" si="76"/>
        <v>0</v>
      </c>
      <c r="D189" s="24">
        <f t="shared" si="71"/>
        <v>0</v>
      </c>
    </row>
    <row r="190" spans="1:4" hidden="1" x14ac:dyDescent="0.25">
      <c r="A190" s="2">
        <v>114</v>
      </c>
      <c r="B190" s="41">
        <f t="shared" ca="1" si="72"/>
        <v>49153</v>
      </c>
      <c r="C190" s="24">
        <f t="shared" si="76"/>
        <v>0</v>
      </c>
      <c r="D190" s="24">
        <f t="shared" si="71"/>
        <v>0</v>
      </c>
    </row>
    <row r="191" spans="1:4" hidden="1" x14ac:dyDescent="0.25">
      <c r="A191" s="2">
        <v>115</v>
      </c>
      <c r="B191" s="41">
        <f t="shared" ca="1" si="72"/>
        <v>49184</v>
      </c>
      <c r="C191" s="24">
        <f t="shared" si="76"/>
        <v>0</v>
      </c>
      <c r="D191" s="24">
        <f t="shared" si="71"/>
        <v>0</v>
      </c>
    </row>
    <row r="192" spans="1:4" hidden="1" x14ac:dyDescent="0.25">
      <c r="A192" s="2">
        <v>116</v>
      </c>
      <c r="B192" s="41">
        <f t="shared" ca="1" si="72"/>
        <v>49215</v>
      </c>
      <c r="C192" s="24">
        <f t="shared" si="76"/>
        <v>0</v>
      </c>
      <c r="D192" s="24">
        <f t="shared" si="71"/>
        <v>0</v>
      </c>
    </row>
    <row r="193" spans="1:4" hidden="1" x14ac:dyDescent="0.25">
      <c r="A193" s="2">
        <v>117</v>
      </c>
      <c r="B193" s="41">
        <f t="shared" ca="1" si="72"/>
        <v>49245</v>
      </c>
      <c r="C193" s="24">
        <f t="shared" si="76"/>
        <v>0</v>
      </c>
      <c r="D193" s="24">
        <f t="shared" si="71"/>
        <v>0</v>
      </c>
    </row>
    <row r="194" spans="1:4" hidden="1" x14ac:dyDescent="0.25">
      <c r="A194" s="2">
        <v>118</v>
      </c>
      <c r="B194" s="41">
        <f t="shared" ca="1" si="72"/>
        <v>49276</v>
      </c>
      <c r="C194" s="24">
        <f t="shared" si="76"/>
        <v>0</v>
      </c>
      <c r="D194" s="24">
        <f t="shared" si="71"/>
        <v>0</v>
      </c>
    </row>
    <row r="195" spans="1:4" hidden="1" x14ac:dyDescent="0.25">
      <c r="A195" s="2">
        <v>119</v>
      </c>
      <c r="B195" s="41">
        <f t="shared" ca="1" si="72"/>
        <v>49306</v>
      </c>
      <c r="C195" s="24">
        <f t="shared" si="76"/>
        <v>0</v>
      </c>
      <c r="D195" s="24">
        <f t="shared" si="71"/>
        <v>0</v>
      </c>
    </row>
    <row r="196" spans="1:4" hidden="1" x14ac:dyDescent="0.25">
      <c r="A196" s="2">
        <v>120</v>
      </c>
      <c r="B196" s="41">
        <f t="shared" ca="1" si="72"/>
        <v>49337</v>
      </c>
      <c r="C196" s="24">
        <f t="shared" si="76"/>
        <v>0</v>
      </c>
      <c r="D196" s="24">
        <f t="shared" si="71"/>
        <v>0</v>
      </c>
    </row>
    <row r="197" spans="1:4" hidden="1" x14ac:dyDescent="0.25">
      <c r="A197" s="2">
        <v>121</v>
      </c>
      <c r="B197" s="41">
        <f t="shared" ca="1" si="72"/>
        <v>49368</v>
      </c>
      <c r="C197" s="29">
        <f t="shared" ref="C197:C208" si="77">M35</f>
        <v>0</v>
      </c>
      <c r="D197" s="24">
        <f t="shared" si="71"/>
        <v>0</v>
      </c>
    </row>
    <row r="198" spans="1:4" hidden="1" x14ac:dyDescent="0.25">
      <c r="A198" s="2">
        <v>122</v>
      </c>
      <c r="B198" s="41">
        <f t="shared" ca="1" si="72"/>
        <v>49396</v>
      </c>
      <c r="C198" s="29">
        <f t="shared" si="77"/>
        <v>0</v>
      </c>
      <c r="D198" s="24">
        <f t="shared" si="71"/>
        <v>0</v>
      </c>
    </row>
    <row r="199" spans="1:4" hidden="1" x14ac:dyDescent="0.25">
      <c r="A199" s="2">
        <v>123</v>
      </c>
      <c r="B199" s="41">
        <f t="shared" ca="1" si="72"/>
        <v>49427</v>
      </c>
      <c r="C199" s="29">
        <f t="shared" si="77"/>
        <v>0</v>
      </c>
      <c r="D199" s="24">
        <f t="shared" si="71"/>
        <v>0</v>
      </c>
    </row>
    <row r="200" spans="1:4" hidden="1" x14ac:dyDescent="0.25">
      <c r="A200" s="2">
        <v>124</v>
      </c>
      <c r="B200" s="41">
        <f t="shared" ca="1" si="72"/>
        <v>49457</v>
      </c>
      <c r="C200" s="29">
        <f t="shared" si="77"/>
        <v>0</v>
      </c>
      <c r="D200" s="24">
        <f t="shared" si="71"/>
        <v>0</v>
      </c>
    </row>
    <row r="201" spans="1:4" hidden="1" x14ac:dyDescent="0.25">
      <c r="A201" s="2">
        <v>125</v>
      </c>
      <c r="B201" s="41">
        <f t="shared" ca="1" si="72"/>
        <v>49488</v>
      </c>
      <c r="C201" s="29">
        <f t="shared" si="77"/>
        <v>0</v>
      </c>
      <c r="D201" s="24">
        <f t="shared" si="71"/>
        <v>0</v>
      </c>
    </row>
    <row r="202" spans="1:4" hidden="1" x14ac:dyDescent="0.25">
      <c r="A202" s="2">
        <v>126</v>
      </c>
      <c r="B202" s="41">
        <f t="shared" ca="1" si="72"/>
        <v>49518</v>
      </c>
      <c r="C202" s="29">
        <f t="shared" si="77"/>
        <v>0</v>
      </c>
      <c r="D202" s="24">
        <f t="shared" si="71"/>
        <v>0</v>
      </c>
    </row>
    <row r="203" spans="1:4" hidden="1" x14ac:dyDescent="0.25">
      <c r="A203" s="2">
        <v>127</v>
      </c>
      <c r="B203" s="41">
        <f t="shared" ca="1" si="72"/>
        <v>49549</v>
      </c>
      <c r="C203" s="29">
        <f t="shared" si="77"/>
        <v>0</v>
      </c>
      <c r="D203" s="24">
        <f t="shared" si="71"/>
        <v>0</v>
      </c>
    </row>
    <row r="204" spans="1:4" hidden="1" x14ac:dyDescent="0.25">
      <c r="A204" s="2">
        <v>128</v>
      </c>
      <c r="B204" s="41">
        <f t="shared" ca="1" si="72"/>
        <v>49580</v>
      </c>
      <c r="C204" s="29">
        <f t="shared" si="77"/>
        <v>0</v>
      </c>
      <c r="D204" s="24">
        <f t="shared" si="71"/>
        <v>0</v>
      </c>
    </row>
    <row r="205" spans="1:4" hidden="1" x14ac:dyDescent="0.25">
      <c r="A205" s="2">
        <v>129</v>
      </c>
      <c r="B205" s="41">
        <f t="shared" ca="1" si="72"/>
        <v>49610</v>
      </c>
      <c r="C205" s="29">
        <f t="shared" si="77"/>
        <v>0</v>
      </c>
      <c r="D205" s="24">
        <f t="shared" si="71"/>
        <v>0</v>
      </c>
    </row>
    <row r="206" spans="1:4" hidden="1" x14ac:dyDescent="0.25">
      <c r="A206" s="2">
        <v>130</v>
      </c>
      <c r="B206" s="41">
        <f t="shared" ca="1" si="72"/>
        <v>49641</v>
      </c>
      <c r="C206" s="29">
        <f t="shared" si="77"/>
        <v>0</v>
      </c>
      <c r="D206" s="24">
        <f t="shared" ref="D206:D269" si="78">C206-C207</f>
        <v>0</v>
      </c>
    </row>
    <row r="207" spans="1:4" hidden="1" x14ac:dyDescent="0.25">
      <c r="A207" s="2">
        <v>131</v>
      </c>
      <c r="B207" s="41">
        <f t="shared" ref="B207:B270" ca="1" si="79">EDATE(B206,1)</f>
        <v>49671</v>
      </c>
      <c r="C207" s="29">
        <f t="shared" si="77"/>
        <v>0</v>
      </c>
      <c r="D207" s="24">
        <f t="shared" si="78"/>
        <v>0</v>
      </c>
    </row>
    <row r="208" spans="1:4" hidden="1" x14ac:dyDescent="0.25">
      <c r="A208" s="2">
        <v>132</v>
      </c>
      <c r="B208" s="41">
        <f t="shared" ca="1" si="79"/>
        <v>49702</v>
      </c>
      <c r="C208" s="29">
        <f t="shared" si="77"/>
        <v>0</v>
      </c>
      <c r="D208" s="24">
        <f t="shared" si="78"/>
        <v>0</v>
      </c>
    </row>
    <row r="209" spans="1:4" hidden="1" x14ac:dyDescent="0.25">
      <c r="A209" s="2">
        <v>133</v>
      </c>
      <c r="B209" s="41">
        <f t="shared" ca="1" si="79"/>
        <v>49733</v>
      </c>
      <c r="C209" s="29">
        <f t="shared" ref="C209:C220" si="80">P35</f>
        <v>0</v>
      </c>
      <c r="D209" s="24">
        <f t="shared" si="78"/>
        <v>0</v>
      </c>
    </row>
    <row r="210" spans="1:4" hidden="1" x14ac:dyDescent="0.25">
      <c r="A210" s="2">
        <v>134</v>
      </c>
      <c r="B210" s="41">
        <f t="shared" ca="1" si="79"/>
        <v>49762</v>
      </c>
      <c r="C210" s="29">
        <f t="shared" si="80"/>
        <v>0</v>
      </c>
      <c r="D210" s="24">
        <f t="shared" si="78"/>
        <v>0</v>
      </c>
    </row>
    <row r="211" spans="1:4" hidden="1" x14ac:dyDescent="0.25">
      <c r="A211" s="2">
        <v>135</v>
      </c>
      <c r="B211" s="41">
        <f t="shared" ca="1" si="79"/>
        <v>49793</v>
      </c>
      <c r="C211" s="29">
        <f t="shared" si="80"/>
        <v>0</v>
      </c>
      <c r="D211" s="24">
        <f t="shared" si="78"/>
        <v>0</v>
      </c>
    </row>
    <row r="212" spans="1:4" hidden="1" x14ac:dyDescent="0.25">
      <c r="A212" s="2">
        <v>136</v>
      </c>
      <c r="B212" s="41">
        <f t="shared" ca="1" si="79"/>
        <v>49823</v>
      </c>
      <c r="C212" s="29">
        <f t="shared" si="80"/>
        <v>0</v>
      </c>
      <c r="D212" s="24">
        <f t="shared" si="78"/>
        <v>0</v>
      </c>
    </row>
    <row r="213" spans="1:4" hidden="1" x14ac:dyDescent="0.25">
      <c r="A213" s="2">
        <v>137</v>
      </c>
      <c r="B213" s="41">
        <f t="shared" ca="1" si="79"/>
        <v>49854</v>
      </c>
      <c r="C213" s="29">
        <f t="shared" si="80"/>
        <v>0</v>
      </c>
      <c r="D213" s="24">
        <f t="shared" si="78"/>
        <v>0</v>
      </c>
    </row>
    <row r="214" spans="1:4" hidden="1" x14ac:dyDescent="0.25">
      <c r="A214" s="2">
        <v>138</v>
      </c>
      <c r="B214" s="41">
        <f t="shared" ca="1" si="79"/>
        <v>49884</v>
      </c>
      <c r="C214" s="29">
        <f t="shared" si="80"/>
        <v>0</v>
      </c>
      <c r="D214" s="24">
        <f t="shared" si="78"/>
        <v>0</v>
      </c>
    </row>
    <row r="215" spans="1:4" hidden="1" x14ac:dyDescent="0.25">
      <c r="A215" s="2">
        <v>139</v>
      </c>
      <c r="B215" s="41">
        <f t="shared" ca="1" si="79"/>
        <v>49915</v>
      </c>
      <c r="C215" s="29">
        <f t="shared" si="80"/>
        <v>0</v>
      </c>
      <c r="D215" s="24">
        <f t="shared" si="78"/>
        <v>0</v>
      </c>
    </row>
    <row r="216" spans="1:4" hidden="1" x14ac:dyDescent="0.25">
      <c r="A216" s="2">
        <v>140</v>
      </c>
      <c r="B216" s="41">
        <f t="shared" ca="1" si="79"/>
        <v>49946</v>
      </c>
      <c r="C216" s="29">
        <f t="shared" si="80"/>
        <v>0</v>
      </c>
      <c r="D216" s="24">
        <f t="shared" si="78"/>
        <v>0</v>
      </c>
    </row>
    <row r="217" spans="1:4" hidden="1" x14ac:dyDescent="0.25">
      <c r="A217" s="2">
        <v>141</v>
      </c>
      <c r="B217" s="41">
        <f t="shared" ca="1" si="79"/>
        <v>49976</v>
      </c>
      <c r="C217" s="29">
        <f t="shared" si="80"/>
        <v>0</v>
      </c>
      <c r="D217" s="24">
        <f t="shared" si="78"/>
        <v>0</v>
      </c>
    </row>
    <row r="218" spans="1:4" hidden="1" x14ac:dyDescent="0.25">
      <c r="A218" s="2">
        <v>142</v>
      </c>
      <c r="B218" s="41">
        <f t="shared" ca="1" si="79"/>
        <v>50007</v>
      </c>
      <c r="C218" s="29">
        <f t="shared" si="80"/>
        <v>0</v>
      </c>
      <c r="D218" s="24">
        <f t="shared" si="78"/>
        <v>0</v>
      </c>
    </row>
    <row r="219" spans="1:4" hidden="1" x14ac:dyDescent="0.25">
      <c r="A219" s="2">
        <v>143</v>
      </c>
      <c r="B219" s="41">
        <f t="shared" ca="1" si="79"/>
        <v>50037</v>
      </c>
      <c r="C219" s="29">
        <f t="shared" si="80"/>
        <v>0</v>
      </c>
      <c r="D219" s="24">
        <f t="shared" si="78"/>
        <v>0</v>
      </c>
    </row>
    <row r="220" spans="1:4" hidden="1" x14ac:dyDescent="0.25">
      <c r="A220" s="2">
        <v>144</v>
      </c>
      <c r="B220" s="41">
        <f t="shared" ca="1" si="79"/>
        <v>50068</v>
      </c>
      <c r="C220" s="29">
        <f t="shared" si="80"/>
        <v>0</v>
      </c>
      <c r="D220" s="24">
        <f t="shared" si="78"/>
        <v>0</v>
      </c>
    </row>
    <row r="221" spans="1:4" hidden="1" x14ac:dyDescent="0.25">
      <c r="A221" s="2">
        <v>145</v>
      </c>
      <c r="B221" s="41">
        <f t="shared" ca="1" si="79"/>
        <v>50099</v>
      </c>
      <c r="C221" s="29">
        <f t="shared" ref="C221:C232" si="81">S35</f>
        <v>0</v>
      </c>
      <c r="D221" s="24">
        <f t="shared" si="78"/>
        <v>0</v>
      </c>
    </row>
    <row r="222" spans="1:4" hidden="1" x14ac:dyDescent="0.25">
      <c r="A222" s="2">
        <v>146</v>
      </c>
      <c r="B222" s="41">
        <f t="shared" ca="1" si="79"/>
        <v>50127</v>
      </c>
      <c r="C222" s="29">
        <f t="shared" si="81"/>
        <v>0</v>
      </c>
      <c r="D222" s="24">
        <f t="shared" si="78"/>
        <v>0</v>
      </c>
    </row>
    <row r="223" spans="1:4" hidden="1" x14ac:dyDescent="0.25">
      <c r="A223" s="2">
        <v>147</v>
      </c>
      <c r="B223" s="41">
        <f t="shared" ca="1" si="79"/>
        <v>50158</v>
      </c>
      <c r="C223" s="29">
        <f t="shared" si="81"/>
        <v>0</v>
      </c>
      <c r="D223" s="24">
        <f t="shared" si="78"/>
        <v>0</v>
      </c>
    </row>
    <row r="224" spans="1:4" hidden="1" x14ac:dyDescent="0.25">
      <c r="A224" s="2">
        <v>148</v>
      </c>
      <c r="B224" s="41">
        <f t="shared" ca="1" si="79"/>
        <v>50188</v>
      </c>
      <c r="C224" s="29">
        <f t="shared" si="81"/>
        <v>0</v>
      </c>
      <c r="D224" s="24">
        <f t="shared" si="78"/>
        <v>0</v>
      </c>
    </row>
    <row r="225" spans="1:4" hidden="1" x14ac:dyDescent="0.25">
      <c r="A225" s="2">
        <v>149</v>
      </c>
      <c r="B225" s="41">
        <f t="shared" ca="1" si="79"/>
        <v>50219</v>
      </c>
      <c r="C225" s="29">
        <f t="shared" si="81"/>
        <v>0</v>
      </c>
      <c r="D225" s="24">
        <f t="shared" si="78"/>
        <v>0</v>
      </c>
    </row>
    <row r="226" spans="1:4" hidden="1" x14ac:dyDescent="0.25">
      <c r="A226" s="2">
        <v>150</v>
      </c>
      <c r="B226" s="41">
        <f t="shared" ca="1" si="79"/>
        <v>50249</v>
      </c>
      <c r="C226" s="29">
        <f t="shared" si="81"/>
        <v>0</v>
      </c>
      <c r="D226" s="24">
        <f t="shared" si="78"/>
        <v>0</v>
      </c>
    </row>
    <row r="227" spans="1:4" hidden="1" x14ac:dyDescent="0.25">
      <c r="A227" s="2">
        <v>151</v>
      </c>
      <c r="B227" s="41">
        <f t="shared" ca="1" si="79"/>
        <v>50280</v>
      </c>
      <c r="C227" s="29">
        <f t="shared" si="81"/>
        <v>0</v>
      </c>
      <c r="D227" s="24">
        <f t="shared" si="78"/>
        <v>0</v>
      </c>
    </row>
    <row r="228" spans="1:4" hidden="1" x14ac:dyDescent="0.25">
      <c r="A228" s="2">
        <v>152</v>
      </c>
      <c r="B228" s="41">
        <f t="shared" ca="1" si="79"/>
        <v>50311</v>
      </c>
      <c r="C228" s="29">
        <f t="shared" si="81"/>
        <v>0</v>
      </c>
      <c r="D228" s="24">
        <f t="shared" si="78"/>
        <v>0</v>
      </c>
    </row>
    <row r="229" spans="1:4" hidden="1" x14ac:dyDescent="0.25">
      <c r="A229" s="2">
        <v>153</v>
      </c>
      <c r="B229" s="41">
        <f t="shared" ca="1" si="79"/>
        <v>50341</v>
      </c>
      <c r="C229" s="29">
        <f t="shared" si="81"/>
        <v>0</v>
      </c>
      <c r="D229" s="24">
        <f t="shared" si="78"/>
        <v>0</v>
      </c>
    </row>
    <row r="230" spans="1:4" hidden="1" x14ac:dyDescent="0.25">
      <c r="A230" s="2">
        <v>154</v>
      </c>
      <c r="B230" s="41">
        <f t="shared" ca="1" si="79"/>
        <v>50372</v>
      </c>
      <c r="C230" s="29">
        <f t="shared" si="81"/>
        <v>0</v>
      </c>
      <c r="D230" s="24">
        <f t="shared" si="78"/>
        <v>0</v>
      </c>
    </row>
    <row r="231" spans="1:4" hidden="1" x14ac:dyDescent="0.25">
      <c r="A231" s="2">
        <v>155</v>
      </c>
      <c r="B231" s="41">
        <f t="shared" ca="1" si="79"/>
        <v>50402</v>
      </c>
      <c r="C231" s="29">
        <f t="shared" si="81"/>
        <v>0</v>
      </c>
      <c r="D231" s="24">
        <f t="shared" si="78"/>
        <v>0</v>
      </c>
    </row>
    <row r="232" spans="1:4" hidden="1" x14ac:dyDescent="0.25">
      <c r="A232" s="2">
        <v>156</v>
      </c>
      <c r="B232" s="41">
        <f t="shared" ca="1" si="79"/>
        <v>50433</v>
      </c>
      <c r="C232" s="29">
        <f t="shared" si="81"/>
        <v>0</v>
      </c>
      <c r="D232" s="24">
        <f t="shared" si="78"/>
        <v>0</v>
      </c>
    </row>
    <row r="233" spans="1:4" hidden="1" x14ac:dyDescent="0.25">
      <c r="A233" s="2">
        <v>157</v>
      </c>
      <c r="B233" s="41">
        <f t="shared" ca="1" si="79"/>
        <v>50464</v>
      </c>
      <c r="C233" s="29">
        <f t="shared" ref="C233:C244" si="82">V35</f>
        <v>0</v>
      </c>
      <c r="D233" s="24">
        <f t="shared" si="78"/>
        <v>0</v>
      </c>
    </row>
    <row r="234" spans="1:4" hidden="1" x14ac:dyDescent="0.25">
      <c r="A234" s="2">
        <v>158</v>
      </c>
      <c r="B234" s="41">
        <f t="shared" ca="1" si="79"/>
        <v>50492</v>
      </c>
      <c r="C234" s="29">
        <f t="shared" si="82"/>
        <v>0</v>
      </c>
      <c r="D234" s="24">
        <f t="shared" si="78"/>
        <v>0</v>
      </c>
    </row>
    <row r="235" spans="1:4" hidden="1" x14ac:dyDescent="0.25">
      <c r="A235" s="2">
        <v>159</v>
      </c>
      <c r="B235" s="41">
        <f t="shared" ca="1" si="79"/>
        <v>50523</v>
      </c>
      <c r="C235" s="29">
        <f t="shared" si="82"/>
        <v>0</v>
      </c>
      <c r="D235" s="24">
        <f t="shared" si="78"/>
        <v>0</v>
      </c>
    </row>
    <row r="236" spans="1:4" hidden="1" x14ac:dyDescent="0.25">
      <c r="A236" s="2">
        <v>160</v>
      </c>
      <c r="B236" s="41">
        <f t="shared" ca="1" si="79"/>
        <v>50553</v>
      </c>
      <c r="C236" s="29">
        <f t="shared" si="82"/>
        <v>0</v>
      </c>
      <c r="D236" s="24">
        <f t="shared" si="78"/>
        <v>0</v>
      </c>
    </row>
    <row r="237" spans="1:4" hidden="1" x14ac:dyDescent="0.25">
      <c r="A237" s="2">
        <v>161</v>
      </c>
      <c r="B237" s="41">
        <f t="shared" ca="1" si="79"/>
        <v>50584</v>
      </c>
      <c r="C237" s="29">
        <f t="shared" si="82"/>
        <v>0</v>
      </c>
      <c r="D237" s="24">
        <f t="shared" si="78"/>
        <v>0</v>
      </c>
    </row>
    <row r="238" spans="1:4" hidden="1" x14ac:dyDescent="0.25">
      <c r="A238" s="2">
        <v>162</v>
      </c>
      <c r="B238" s="41">
        <f t="shared" ca="1" si="79"/>
        <v>50614</v>
      </c>
      <c r="C238" s="29">
        <f t="shared" si="82"/>
        <v>0</v>
      </c>
      <c r="D238" s="24">
        <f t="shared" si="78"/>
        <v>0</v>
      </c>
    </row>
    <row r="239" spans="1:4" hidden="1" x14ac:dyDescent="0.25">
      <c r="A239" s="2">
        <v>163</v>
      </c>
      <c r="B239" s="41">
        <f t="shared" ca="1" si="79"/>
        <v>50645</v>
      </c>
      <c r="C239" s="29">
        <f t="shared" si="82"/>
        <v>0</v>
      </c>
      <c r="D239" s="24">
        <f t="shared" si="78"/>
        <v>0</v>
      </c>
    </row>
    <row r="240" spans="1:4" hidden="1" x14ac:dyDescent="0.25">
      <c r="A240" s="2">
        <v>164</v>
      </c>
      <c r="B240" s="41">
        <f t="shared" ca="1" si="79"/>
        <v>50676</v>
      </c>
      <c r="C240" s="29">
        <f t="shared" si="82"/>
        <v>0</v>
      </c>
      <c r="D240" s="24">
        <f t="shared" si="78"/>
        <v>0</v>
      </c>
    </row>
    <row r="241" spans="1:4" hidden="1" x14ac:dyDescent="0.25">
      <c r="A241" s="2">
        <v>165</v>
      </c>
      <c r="B241" s="41">
        <f t="shared" ca="1" si="79"/>
        <v>50706</v>
      </c>
      <c r="C241" s="29">
        <f t="shared" si="82"/>
        <v>0</v>
      </c>
      <c r="D241" s="24">
        <f t="shared" si="78"/>
        <v>0</v>
      </c>
    </row>
    <row r="242" spans="1:4" hidden="1" x14ac:dyDescent="0.25">
      <c r="A242" s="2">
        <v>166</v>
      </c>
      <c r="B242" s="41">
        <f t="shared" ca="1" si="79"/>
        <v>50737</v>
      </c>
      <c r="C242" s="29">
        <f t="shared" si="82"/>
        <v>0</v>
      </c>
      <c r="D242" s="24">
        <f t="shared" si="78"/>
        <v>0</v>
      </c>
    </row>
    <row r="243" spans="1:4" hidden="1" x14ac:dyDescent="0.25">
      <c r="A243" s="2">
        <v>167</v>
      </c>
      <c r="B243" s="41">
        <f t="shared" ca="1" si="79"/>
        <v>50767</v>
      </c>
      <c r="C243" s="29">
        <f t="shared" si="82"/>
        <v>0</v>
      </c>
      <c r="D243" s="24">
        <f t="shared" si="78"/>
        <v>0</v>
      </c>
    </row>
    <row r="244" spans="1:4" hidden="1" x14ac:dyDescent="0.25">
      <c r="A244" s="2">
        <v>168</v>
      </c>
      <c r="B244" s="41">
        <f t="shared" ca="1" si="79"/>
        <v>50798</v>
      </c>
      <c r="C244" s="29">
        <f t="shared" si="82"/>
        <v>0</v>
      </c>
      <c r="D244" s="24">
        <f t="shared" si="78"/>
        <v>0</v>
      </c>
    </row>
    <row r="245" spans="1:4" hidden="1" x14ac:dyDescent="0.25">
      <c r="A245" s="2">
        <v>169</v>
      </c>
      <c r="B245" s="41">
        <f t="shared" ca="1" si="79"/>
        <v>50829</v>
      </c>
      <c r="C245" s="29">
        <f t="shared" ref="C245:C256" si="83">D50</f>
        <v>0</v>
      </c>
      <c r="D245" s="24">
        <f t="shared" si="78"/>
        <v>0</v>
      </c>
    </row>
    <row r="246" spans="1:4" hidden="1" x14ac:dyDescent="0.25">
      <c r="A246" s="2">
        <v>170</v>
      </c>
      <c r="B246" s="41">
        <f t="shared" ca="1" si="79"/>
        <v>50857</v>
      </c>
      <c r="C246" s="29">
        <f t="shared" si="83"/>
        <v>0</v>
      </c>
      <c r="D246" s="24">
        <f t="shared" si="78"/>
        <v>0</v>
      </c>
    </row>
    <row r="247" spans="1:4" hidden="1" x14ac:dyDescent="0.25">
      <c r="A247" s="2">
        <v>171</v>
      </c>
      <c r="B247" s="41">
        <f t="shared" ca="1" si="79"/>
        <v>50888</v>
      </c>
      <c r="C247" s="29">
        <f t="shared" si="83"/>
        <v>0</v>
      </c>
      <c r="D247" s="24">
        <f t="shared" si="78"/>
        <v>0</v>
      </c>
    </row>
    <row r="248" spans="1:4" hidden="1" x14ac:dyDescent="0.25">
      <c r="A248" s="2">
        <v>172</v>
      </c>
      <c r="B248" s="41">
        <f t="shared" ca="1" si="79"/>
        <v>50918</v>
      </c>
      <c r="C248" s="29">
        <f t="shared" si="83"/>
        <v>0</v>
      </c>
      <c r="D248" s="24">
        <f t="shared" si="78"/>
        <v>0</v>
      </c>
    </row>
    <row r="249" spans="1:4" hidden="1" x14ac:dyDescent="0.25">
      <c r="A249" s="2">
        <v>173</v>
      </c>
      <c r="B249" s="41">
        <f t="shared" ca="1" si="79"/>
        <v>50949</v>
      </c>
      <c r="C249" s="29">
        <f t="shared" si="83"/>
        <v>0</v>
      </c>
      <c r="D249" s="24">
        <f t="shared" si="78"/>
        <v>0</v>
      </c>
    </row>
    <row r="250" spans="1:4" hidden="1" x14ac:dyDescent="0.25">
      <c r="A250" s="2">
        <v>174</v>
      </c>
      <c r="B250" s="41">
        <f t="shared" ca="1" si="79"/>
        <v>50979</v>
      </c>
      <c r="C250" s="29">
        <f t="shared" si="83"/>
        <v>0</v>
      </c>
      <c r="D250" s="24">
        <f t="shared" si="78"/>
        <v>0</v>
      </c>
    </row>
    <row r="251" spans="1:4" hidden="1" x14ac:dyDescent="0.25">
      <c r="A251" s="2">
        <v>175</v>
      </c>
      <c r="B251" s="41">
        <f t="shared" ca="1" si="79"/>
        <v>51010</v>
      </c>
      <c r="C251" s="29">
        <f t="shared" si="83"/>
        <v>0</v>
      </c>
      <c r="D251" s="24">
        <f t="shared" si="78"/>
        <v>0</v>
      </c>
    </row>
    <row r="252" spans="1:4" hidden="1" x14ac:dyDescent="0.25">
      <c r="A252" s="2">
        <v>176</v>
      </c>
      <c r="B252" s="41">
        <f t="shared" ca="1" si="79"/>
        <v>51041</v>
      </c>
      <c r="C252" s="29">
        <f t="shared" si="83"/>
        <v>0</v>
      </c>
      <c r="D252" s="24">
        <f t="shared" si="78"/>
        <v>0</v>
      </c>
    </row>
    <row r="253" spans="1:4" hidden="1" x14ac:dyDescent="0.25">
      <c r="A253" s="2">
        <v>177</v>
      </c>
      <c r="B253" s="41">
        <f t="shared" ca="1" si="79"/>
        <v>51071</v>
      </c>
      <c r="C253" s="29">
        <f t="shared" si="83"/>
        <v>0</v>
      </c>
      <c r="D253" s="24">
        <f t="shared" si="78"/>
        <v>0</v>
      </c>
    </row>
    <row r="254" spans="1:4" hidden="1" x14ac:dyDescent="0.25">
      <c r="A254" s="2">
        <v>178</v>
      </c>
      <c r="B254" s="41">
        <f t="shared" ca="1" si="79"/>
        <v>51102</v>
      </c>
      <c r="C254" s="29">
        <f t="shared" si="83"/>
        <v>0</v>
      </c>
      <c r="D254" s="24">
        <f t="shared" si="78"/>
        <v>0</v>
      </c>
    </row>
    <row r="255" spans="1:4" hidden="1" x14ac:dyDescent="0.25">
      <c r="A255" s="2">
        <v>179</v>
      </c>
      <c r="B255" s="41">
        <f t="shared" ca="1" si="79"/>
        <v>51132</v>
      </c>
      <c r="C255" s="29">
        <f t="shared" si="83"/>
        <v>0</v>
      </c>
      <c r="D255" s="24">
        <f t="shared" si="78"/>
        <v>0</v>
      </c>
    </row>
    <row r="256" spans="1:4" hidden="1" x14ac:dyDescent="0.25">
      <c r="A256" s="2">
        <v>180</v>
      </c>
      <c r="B256" s="41">
        <f t="shared" ca="1" si="79"/>
        <v>51163</v>
      </c>
      <c r="C256" s="29">
        <f t="shared" si="83"/>
        <v>0</v>
      </c>
      <c r="D256" s="24">
        <f t="shared" si="78"/>
        <v>0</v>
      </c>
    </row>
    <row r="257" spans="1:4" hidden="1" x14ac:dyDescent="0.25">
      <c r="A257" s="2">
        <v>181</v>
      </c>
      <c r="B257" s="41">
        <f t="shared" ca="1" si="79"/>
        <v>51194</v>
      </c>
      <c r="C257" s="29">
        <f t="shared" ref="C257:C268" si="84">G50</f>
        <v>0</v>
      </c>
      <c r="D257" s="24">
        <f t="shared" si="78"/>
        <v>0</v>
      </c>
    </row>
    <row r="258" spans="1:4" hidden="1" x14ac:dyDescent="0.25">
      <c r="A258" s="2">
        <v>182</v>
      </c>
      <c r="B258" s="41">
        <f t="shared" ca="1" si="79"/>
        <v>51223</v>
      </c>
      <c r="C258" s="29">
        <f t="shared" si="84"/>
        <v>0</v>
      </c>
      <c r="D258" s="24">
        <f t="shared" si="78"/>
        <v>0</v>
      </c>
    </row>
    <row r="259" spans="1:4" hidden="1" x14ac:dyDescent="0.25">
      <c r="A259" s="2">
        <v>183</v>
      </c>
      <c r="B259" s="41">
        <f t="shared" ca="1" si="79"/>
        <v>51254</v>
      </c>
      <c r="C259" s="29">
        <f t="shared" si="84"/>
        <v>0</v>
      </c>
      <c r="D259" s="24">
        <f t="shared" si="78"/>
        <v>0</v>
      </c>
    </row>
    <row r="260" spans="1:4" hidden="1" x14ac:dyDescent="0.25">
      <c r="A260" s="2">
        <v>184</v>
      </c>
      <c r="B260" s="41">
        <f t="shared" ca="1" si="79"/>
        <v>51284</v>
      </c>
      <c r="C260" s="29">
        <f t="shared" si="84"/>
        <v>0</v>
      </c>
      <c r="D260" s="24">
        <f t="shared" si="78"/>
        <v>0</v>
      </c>
    </row>
    <row r="261" spans="1:4" hidden="1" x14ac:dyDescent="0.25">
      <c r="A261" s="2">
        <v>185</v>
      </c>
      <c r="B261" s="41">
        <f t="shared" ca="1" si="79"/>
        <v>51315</v>
      </c>
      <c r="C261" s="29">
        <f t="shared" si="84"/>
        <v>0</v>
      </c>
      <c r="D261" s="24">
        <f t="shared" si="78"/>
        <v>0</v>
      </c>
    </row>
    <row r="262" spans="1:4" hidden="1" x14ac:dyDescent="0.25">
      <c r="A262" s="2">
        <v>186</v>
      </c>
      <c r="B262" s="41">
        <f t="shared" ca="1" si="79"/>
        <v>51345</v>
      </c>
      <c r="C262" s="29">
        <f t="shared" si="84"/>
        <v>0</v>
      </c>
      <c r="D262" s="24">
        <f t="shared" si="78"/>
        <v>0</v>
      </c>
    </row>
    <row r="263" spans="1:4" hidden="1" x14ac:dyDescent="0.25">
      <c r="A263" s="2">
        <v>187</v>
      </c>
      <c r="B263" s="41">
        <f t="shared" ca="1" si="79"/>
        <v>51376</v>
      </c>
      <c r="C263" s="29">
        <f t="shared" si="84"/>
        <v>0</v>
      </c>
      <c r="D263" s="24">
        <f t="shared" si="78"/>
        <v>0</v>
      </c>
    </row>
    <row r="264" spans="1:4" hidden="1" x14ac:dyDescent="0.25">
      <c r="A264" s="2">
        <v>188</v>
      </c>
      <c r="B264" s="41">
        <f t="shared" ca="1" si="79"/>
        <v>51407</v>
      </c>
      <c r="C264" s="29">
        <f t="shared" si="84"/>
        <v>0</v>
      </c>
      <c r="D264" s="24">
        <f t="shared" si="78"/>
        <v>0</v>
      </c>
    </row>
    <row r="265" spans="1:4" hidden="1" x14ac:dyDescent="0.25">
      <c r="A265" s="2">
        <v>189</v>
      </c>
      <c r="B265" s="41">
        <f t="shared" ca="1" si="79"/>
        <v>51437</v>
      </c>
      <c r="C265" s="29">
        <f t="shared" si="84"/>
        <v>0</v>
      </c>
      <c r="D265" s="24">
        <f t="shared" si="78"/>
        <v>0</v>
      </c>
    </row>
    <row r="266" spans="1:4" hidden="1" x14ac:dyDescent="0.25">
      <c r="A266" s="2">
        <v>190</v>
      </c>
      <c r="B266" s="41">
        <f t="shared" ca="1" si="79"/>
        <v>51468</v>
      </c>
      <c r="C266" s="29">
        <f t="shared" si="84"/>
        <v>0</v>
      </c>
      <c r="D266" s="24">
        <f t="shared" si="78"/>
        <v>0</v>
      </c>
    </row>
    <row r="267" spans="1:4" hidden="1" x14ac:dyDescent="0.25">
      <c r="A267" s="2">
        <v>191</v>
      </c>
      <c r="B267" s="41">
        <f t="shared" ca="1" si="79"/>
        <v>51498</v>
      </c>
      <c r="C267" s="29">
        <f t="shared" si="84"/>
        <v>0</v>
      </c>
      <c r="D267" s="24">
        <f t="shared" si="78"/>
        <v>0</v>
      </c>
    </row>
    <row r="268" spans="1:4" hidden="1" x14ac:dyDescent="0.25">
      <c r="A268" s="2">
        <v>192</v>
      </c>
      <c r="B268" s="41">
        <f t="shared" ca="1" si="79"/>
        <v>51529</v>
      </c>
      <c r="C268" s="29">
        <f t="shared" si="84"/>
        <v>0</v>
      </c>
      <c r="D268" s="24">
        <f t="shared" si="78"/>
        <v>0</v>
      </c>
    </row>
    <row r="269" spans="1:4" hidden="1" x14ac:dyDescent="0.25">
      <c r="A269" s="2">
        <v>193</v>
      </c>
      <c r="B269" s="41">
        <f t="shared" ca="1" si="79"/>
        <v>51560</v>
      </c>
      <c r="C269" s="29">
        <f t="shared" ref="C269:C280" si="85">J50</f>
        <v>0</v>
      </c>
      <c r="D269" s="24">
        <f t="shared" si="78"/>
        <v>0</v>
      </c>
    </row>
    <row r="270" spans="1:4" hidden="1" x14ac:dyDescent="0.25">
      <c r="A270" s="2">
        <v>194</v>
      </c>
      <c r="B270" s="41">
        <f t="shared" ca="1" si="79"/>
        <v>51588</v>
      </c>
      <c r="C270" s="29">
        <f t="shared" si="85"/>
        <v>0</v>
      </c>
      <c r="D270" s="24">
        <f t="shared" ref="D270:D316" si="86">C270-C271</f>
        <v>0</v>
      </c>
    </row>
    <row r="271" spans="1:4" hidden="1" x14ac:dyDescent="0.25">
      <c r="A271" s="2">
        <v>195</v>
      </c>
      <c r="B271" s="41">
        <f t="shared" ref="B271:B316" ca="1" si="87">EDATE(B270,1)</f>
        <v>51619</v>
      </c>
      <c r="C271" s="29">
        <f t="shared" si="85"/>
        <v>0</v>
      </c>
      <c r="D271" s="24">
        <f t="shared" si="86"/>
        <v>0</v>
      </c>
    </row>
    <row r="272" spans="1:4" hidden="1" x14ac:dyDescent="0.25">
      <c r="A272" s="2">
        <v>196</v>
      </c>
      <c r="B272" s="41">
        <f t="shared" ca="1" si="87"/>
        <v>51649</v>
      </c>
      <c r="C272" s="29">
        <f t="shared" si="85"/>
        <v>0</v>
      </c>
      <c r="D272" s="24">
        <f t="shared" si="86"/>
        <v>0</v>
      </c>
    </row>
    <row r="273" spans="1:4" hidden="1" x14ac:dyDescent="0.25">
      <c r="A273" s="2">
        <v>197</v>
      </c>
      <c r="B273" s="41">
        <f t="shared" ca="1" si="87"/>
        <v>51680</v>
      </c>
      <c r="C273" s="29">
        <f t="shared" si="85"/>
        <v>0</v>
      </c>
      <c r="D273" s="24">
        <f t="shared" si="86"/>
        <v>0</v>
      </c>
    </row>
    <row r="274" spans="1:4" hidden="1" x14ac:dyDescent="0.25">
      <c r="A274" s="2">
        <v>198</v>
      </c>
      <c r="B274" s="41">
        <f t="shared" ca="1" si="87"/>
        <v>51710</v>
      </c>
      <c r="C274" s="29">
        <f t="shared" si="85"/>
        <v>0</v>
      </c>
      <c r="D274" s="24">
        <f t="shared" si="86"/>
        <v>0</v>
      </c>
    </row>
    <row r="275" spans="1:4" hidden="1" x14ac:dyDescent="0.25">
      <c r="A275" s="2">
        <v>199</v>
      </c>
      <c r="B275" s="41">
        <f t="shared" ca="1" si="87"/>
        <v>51741</v>
      </c>
      <c r="C275" s="29">
        <f t="shared" si="85"/>
        <v>0</v>
      </c>
      <c r="D275" s="24">
        <f t="shared" si="86"/>
        <v>0</v>
      </c>
    </row>
    <row r="276" spans="1:4" hidden="1" x14ac:dyDescent="0.25">
      <c r="A276" s="2">
        <v>200</v>
      </c>
      <c r="B276" s="41">
        <f t="shared" ca="1" si="87"/>
        <v>51772</v>
      </c>
      <c r="C276" s="29">
        <f t="shared" si="85"/>
        <v>0</v>
      </c>
      <c r="D276" s="24">
        <f t="shared" si="86"/>
        <v>0</v>
      </c>
    </row>
    <row r="277" spans="1:4" hidden="1" x14ac:dyDescent="0.25">
      <c r="A277" s="2">
        <v>201</v>
      </c>
      <c r="B277" s="41">
        <f t="shared" ca="1" si="87"/>
        <v>51802</v>
      </c>
      <c r="C277" s="29">
        <f t="shared" si="85"/>
        <v>0</v>
      </c>
      <c r="D277" s="24">
        <f t="shared" si="86"/>
        <v>0</v>
      </c>
    </row>
    <row r="278" spans="1:4" hidden="1" x14ac:dyDescent="0.25">
      <c r="A278" s="2">
        <v>202</v>
      </c>
      <c r="B278" s="41">
        <f t="shared" ca="1" si="87"/>
        <v>51833</v>
      </c>
      <c r="C278" s="29">
        <f t="shared" si="85"/>
        <v>0</v>
      </c>
      <c r="D278" s="24">
        <f t="shared" si="86"/>
        <v>0</v>
      </c>
    </row>
    <row r="279" spans="1:4" hidden="1" x14ac:dyDescent="0.25">
      <c r="A279" s="2">
        <v>203</v>
      </c>
      <c r="B279" s="41">
        <f t="shared" ca="1" si="87"/>
        <v>51863</v>
      </c>
      <c r="C279" s="29">
        <f t="shared" si="85"/>
        <v>0</v>
      </c>
      <c r="D279" s="24">
        <f t="shared" si="86"/>
        <v>0</v>
      </c>
    </row>
    <row r="280" spans="1:4" hidden="1" x14ac:dyDescent="0.25">
      <c r="A280" s="2">
        <v>204</v>
      </c>
      <c r="B280" s="41">
        <f t="shared" ca="1" si="87"/>
        <v>51894</v>
      </c>
      <c r="C280" s="29">
        <f t="shared" si="85"/>
        <v>0</v>
      </c>
      <c r="D280" s="24">
        <f t="shared" si="86"/>
        <v>0</v>
      </c>
    </row>
    <row r="281" spans="1:4" hidden="1" x14ac:dyDescent="0.25">
      <c r="A281" s="2">
        <v>205</v>
      </c>
      <c r="B281" s="41">
        <f t="shared" ca="1" si="87"/>
        <v>51925</v>
      </c>
      <c r="C281" s="29">
        <f>M50</f>
        <v>0</v>
      </c>
      <c r="D281" s="24">
        <f t="shared" si="86"/>
        <v>0</v>
      </c>
    </row>
    <row r="282" spans="1:4" hidden="1" x14ac:dyDescent="0.25">
      <c r="A282" s="2">
        <v>206</v>
      </c>
      <c r="B282" s="41">
        <f t="shared" ca="1" si="87"/>
        <v>51953</v>
      </c>
      <c r="C282" s="29">
        <f t="shared" ref="C282:C292" si="88">M51</f>
        <v>0</v>
      </c>
      <c r="D282" s="24">
        <f t="shared" si="86"/>
        <v>0</v>
      </c>
    </row>
    <row r="283" spans="1:4" hidden="1" x14ac:dyDescent="0.25">
      <c r="A283" s="2">
        <v>207</v>
      </c>
      <c r="B283" s="41">
        <f t="shared" ca="1" si="87"/>
        <v>51984</v>
      </c>
      <c r="C283" s="29">
        <f t="shared" si="88"/>
        <v>0</v>
      </c>
      <c r="D283" s="24">
        <f t="shared" si="86"/>
        <v>0</v>
      </c>
    </row>
    <row r="284" spans="1:4" hidden="1" x14ac:dyDescent="0.25">
      <c r="A284" s="2">
        <v>208</v>
      </c>
      <c r="B284" s="41">
        <f t="shared" ca="1" si="87"/>
        <v>52014</v>
      </c>
      <c r="C284" s="29">
        <f t="shared" si="88"/>
        <v>0</v>
      </c>
      <c r="D284" s="24">
        <f t="shared" si="86"/>
        <v>0</v>
      </c>
    </row>
    <row r="285" spans="1:4" hidden="1" x14ac:dyDescent="0.25">
      <c r="A285" s="2">
        <v>209</v>
      </c>
      <c r="B285" s="41">
        <f t="shared" ca="1" si="87"/>
        <v>52045</v>
      </c>
      <c r="C285" s="29">
        <f t="shared" si="88"/>
        <v>0</v>
      </c>
      <c r="D285" s="24">
        <f t="shared" si="86"/>
        <v>0</v>
      </c>
    </row>
    <row r="286" spans="1:4" hidden="1" x14ac:dyDescent="0.25">
      <c r="A286" s="2">
        <v>210</v>
      </c>
      <c r="B286" s="41">
        <f t="shared" ca="1" si="87"/>
        <v>52075</v>
      </c>
      <c r="C286" s="29">
        <f t="shared" si="88"/>
        <v>0</v>
      </c>
      <c r="D286" s="24">
        <f t="shared" si="86"/>
        <v>0</v>
      </c>
    </row>
    <row r="287" spans="1:4" hidden="1" x14ac:dyDescent="0.25">
      <c r="A287" s="2">
        <v>211</v>
      </c>
      <c r="B287" s="41">
        <f t="shared" ca="1" si="87"/>
        <v>52106</v>
      </c>
      <c r="C287" s="29">
        <f t="shared" si="88"/>
        <v>0</v>
      </c>
      <c r="D287" s="24">
        <f t="shared" si="86"/>
        <v>0</v>
      </c>
    </row>
    <row r="288" spans="1:4" hidden="1" x14ac:dyDescent="0.25">
      <c r="A288" s="2">
        <v>212</v>
      </c>
      <c r="B288" s="41">
        <f t="shared" ca="1" si="87"/>
        <v>52137</v>
      </c>
      <c r="C288" s="29">
        <f t="shared" si="88"/>
        <v>0</v>
      </c>
      <c r="D288" s="24">
        <f t="shared" si="86"/>
        <v>0</v>
      </c>
    </row>
    <row r="289" spans="1:4" hidden="1" x14ac:dyDescent="0.25">
      <c r="A289" s="2">
        <v>213</v>
      </c>
      <c r="B289" s="41">
        <f t="shared" ca="1" si="87"/>
        <v>52167</v>
      </c>
      <c r="C289" s="29">
        <f t="shared" si="88"/>
        <v>0</v>
      </c>
      <c r="D289" s="24">
        <f t="shared" si="86"/>
        <v>0</v>
      </c>
    </row>
    <row r="290" spans="1:4" hidden="1" x14ac:dyDescent="0.25">
      <c r="A290" s="2">
        <v>214</v>
      </c>
      <c r="B290" s="41">
        <f t="shared" ca="1" si="87"/>
        <v>52198</v>
      </c>
      <c r="C290" s="29">
        <f t="shared" si="88"/>
        <v>0</v>
      </c>
      <c r="D290" s="24">
        <f t="shared" si="86"/>
        <v>0</v>
      </c>
    </row>
    <row r="291" spans="1:4" hidden="1" x14ac:dyDescent="0.25">
      <c r="A291" s="2">
        <v>215</v>
      </c>
      <c r="B291" s="41">
        <f t="shared" ca="1" si="87"/>
        <v>52228</v>
      </c>
      <c r="C291" s="29">
        <f t="shared" si="88"/>
        <v>0</v>
      </c>
      <c r="D291" s="24">
        <f t="shared" si="86"/>
        <v>0</v>
      </c>
    </row>
    <row r="292" spans="1:4" hidden="1" x14ac:dyDescent="0.25">
      <c r="A292" s="2">
        <v>216</v>
      </c>
      <c r="B292" s="41">
        <f t="shared" ca="1" si="87"/>
        <v>52259</v>
      </c>
      <c r="C292" s="29">
        <f t="shared" si="88"/>
        <v>0</v>
      </c>
      <c r="D292" s="24">
        <f t="shared" si="86"/>
        <v>0</v>
      </c>
    </row>
    <row r="293" spans="1:4" hidden="1" x14ac:dyDescent="0.25">
      <c r="A293" s="2">
        <v>217</v>
      </c>
      <c r="B293" s="41">
        <f t="shared" ca="1" si="87"/>
        <v>52290</v>
      </c>
      <c r="C293" s="24">
        <f>P50</f>
        <v>0</v>
      </c>
      <c r="D293" s="24">
        <f t="shared" si="86"/>
        <v>0</v>
      </c>
    </row>
    <row r="294" spans="1:4" hidden="1" x14ac:dyDescent="0.25">
      <c r="A294" s="2">
        <v>218</v>
      </c>
      <c r="B294" s="41">
        <f t="shared" ca="1" si="87"/>
        <v>52318</v>
      </c>
      <c r="C294" s="24">
        <f t="shared" ref="C294:C303" si="89">P51</f>
        <v>0</v>
      </c>
      <c r="D294" s="24">
        <f t="shared" si="86"/>
        <v>0</v>
      </c>
    </row>
    <row r="295" spans="1:4" hidden="1" x14ac:dyDescent="0.25">
      <c r="A295" s="2">
        <v>219</v>
      </c>
      <c r="B295" s="41">
        <f t="shared" ca="1" si="87"/>
        <v>52349</v>
      </c>
      <c r="C295" s="24">
        <f t="shared" si="89"/>
        <v>0</v>
      </c>
      <c r="D295" s="24">
        <f t="shared" si="86"/>
        <v>0</v>
      </c>
    </row>
    <row r="296" spans="1:4" hidden="1" x14ac:dyDescent="0.25">
      <c r="A296" s="2">
        <v>220</v>
      </c>
      <c r="B296" s="41">
        <f t="shared" ca="1" si="87"/>
        <v>52379</v>
      </c>
      <c r="C296" s="24">
        <f t="shared" si="89"/>
        <v>0</v>
      </c>
      <c r="D296" s="24">
        <f t="shared" si="86"/>
        <v>0</v>
      </c>
    </row>
    <row r="297" spans="1:4" hidden="1" x14ac:dyDescent="0.25">
      <c r="A297" s="2">
        <v>221</v>
      </c>
      <c r="B297" s="41">
        <f t="shared" ca="1" si="87"/>
        <v>52410</v>
      </c>
      <c r="C297" s="24">
        <f t="shared" si="89"/>
        <v>0</v>
      </c>
      <c r="D297" s="24">
        <f t="shared" si="86"/>
        <v>0</v>
      </c>
    </row>
    <row r="298" spans="1:4" hidden="1" x14ac:dyDescent="0.25">
      <c r="A298" s="2">
        <v>222</v>
      </c>
      <c r="B298" s="41">
        <f t="shared" ca="1" si="87"/>
        <v>52440</v>
      </c>
      <c r="C298" s="24">
        <f t="shared" si="89"/>
        <v>0</v>
      </c>
      <c r="D298" s="24">
        <f t="shared" si="86"/>
        <v>0</v>
      </c>
    </row>
    <row r="299" spans="1:4" hidden="1" x14ac:dyDescent="0.25">
      <c r="A299" s="2">
        <v>223</v>
      </c>
      <c r="B299" s="41">
        <f t="shared" ca="1" si="87"/>
        <v>52471</v>
      </c>
      <c r="C299" s="24">
        <f t="shared" si="89"/>
        <v>0</v>
      </c>
      <c r="D299" s="24">
        <f t="shared" si="86"/>
        <v>0</v>
      </c>
    </row>
    <row r="300" spans="1:4" hidden="1" x14ac:dyDescent="0.25">
      <c r="A300" s="2">
        <v>224</v>
      </c>
      <c r="B300" s="41">
        <f t="shared" ca="1" si="87"/>
        <v>52502</v>
      </c>
      <c r="C300" s="24">
        <f t="shared" si="89"/>
        <v>0</v>
      </c>
      <c r="D300" s="24">
        <f t="shared" si="86"/>
        <v>0</v>
      </c>
    </row>
    <row r="301" spans="1:4" hidden="1" x14ac:dyDescent="0.25">
      <c r="A301" s="2">
        <v>225</v>
      </c>
      <c r="B301" s="41">
        <f t="shared" ca="1" si="87"/>
        <v>52532</v>
      </c>
      <c r="C301" s="24">
        <f t="shared" si="89"/>
        <v>0</v>
      </c>
      <c r="D301" s="24">
        <f t="shared" si="86"/>
        <v>0</v>
      </c>
    </row>
    <row r="302" spans="1:4" hidden="1" x14ac:dyDescent="0.25">
      <c r="A302" s="2">
        <v>226</v>
      </c>
      <c r="B302" s="41">
        <f t="shared" ca="1" si="87"/>
        <v>52563</v>
      </c>
      <c r="C302" s="24">
        <f t="shared" si="89"/>
        <v>0</v>
      </c>
      <c r="D302" s="24">
        <f t="shared" si="86"/>
        <v>0</v>
      </c>
    </row>
    <row r="303" spans="1:4" hidden="1" x14ac:dyDescent="0.25">
      <c r="A303" s="2">
        <v>227</v>
      </c>
      <c r="B303" s="41">
        <f t="shared" ca="1" si="87"/>
        <v>52593</v>
      </c>
      <c r="C303" s="24">
        <f t="shared" si="89"/>
        <v>0</v>
      </c>
      <c r="D303" s="24">
        <f t="shared" si="86"/>
        <v>0</v>
      </c>
    </row>
    <row r="304" spans="1:4" hidden="1" x14ac:dyDescent="0.25">
      <c r="A304" s="2">
        <v>228</v>
      </c>
      <c r="B304" s="41">
        <f t="shared" ca="1" si="87"/>
        <v>52624</v>
      </c>
      <c r="C304" s="24">
        <f>P61</f>
        <v>0</v>
      </c>
      <c r="D304" s="24">
        <f t="shared" si="86"/>
        <v>0</v>
      </c>
    </row>
    <row r="305" spans="1:4" hidden="1" x14ac:dyDescent="0.25">
      <c r="A305" s="2">
        <v>229</v>
      </c>
      <c r="B305" s="41">
        <f t="shared" ca="1" si="87"/>
        <v>52655</v>
      </c>
      <c r="C305" s="24">
        <f>S50</f>
        <v>0</v>
      </c>
      <c r="D305" s="24">
        <f t="shared" si="86"/>
        <v>0</v>
      </c>
    </row>
    <row r="306" spans="1:4" hidden="1" x14ac:dyDescent="0.25">
      <c r="A306" s="2">
        <v>230</v>
      </c>
      <c r="B306" s="41">
        <f t="shared" ca="1" si="87"/>
        <v>52684</v>
      </c>
      <c r="C306" s="24">
        <f t="shared" ref="C306:C316" si="90">S51</f>
        <v>0</v>
      </c>
      <c r="D306" s="24">
        <f t="shared" si="86"/>
        <v>0</v>
      </c>
    </row>
    <row r="307" spans="1:4" hidden="1" x14ac:dyDescent="0.25">
      <c r="A307" s="2">
        <v>231</v>
      </c>
      <c r="B307" s="41">
        <f t="shared" ca="1" si="87"/>
        <v>52715</v>
      </c>
      <c r="C307" s="24">
        <f t="shared" si="90"/>
        <v>0</v>
      </c>
      <c r="D307" s="24">
        <f t="shared" si="86"/>
        <v>0</v>
      </c>
    </row>
    <row r="308" spans="1:4" hidden="1" x14ac:dyDescent="0.25">
      <c r="A308" s="2">
        <v>232</v>
      </c>
      <c r="B308" s="41">
        <f t="shared" ca="1" si="87"/>
        <v>52745</v>
      </c>
      <c r="C308" s="24">
        <f t="shared" si="90"/>
        <v>0</v>
      </c>
      <c r="D308" s="24">
        <f t="shared" si="86"/>
        <v>0</v>
      </c>
    </row>
    <row r="309" spans="1:4" hidden="1" x14ac:dyDescent="0.25">
      <c r="A309" s="2">
        <v>233</v>
      </c>
      <c r="B309" s="41">
        <f t="shared" ca="1" si="87"/>
        <v>52776</v>
      </c>
      <c r="C309" s="24">
        <f t="shared" si="90"/>
        <v>0</v>
      </c>
      <c r="D309" s="24">
        <f t="shared" si="86"/>
        <v>0</v>
      </c>
    </row>
    <row r="310" spans="1:4" hidden="1" x14ac:dyDescent="0.25">
      <c r="A310" s="2">
        <v>234</v>
      </c>
      <c r="B310" s="41">
        <f t="shared" ca="1" si="87"/>
        <v>52806</v>
      </c>
      <c r="C310" s="24">
        <f t="shared" si="90"/>
        <v>0</v>
      </c>
      <c r="D310" s="24">
        <f t="shared" si="86"/>
        <v>0</v>
      </c>
    </row>
    <row r="311" spans="1:4" hidden="1" x14ac:dyDescent="0.25">
      <c r="A311" s="2">
        <v>235</v>
      </c>
      <c r="B311" s="41">
        <f t="shared" ca="1" si="87"/>
        <v>52837</v>
      </c>
      <c r="C311" s="24">
        <f t="shared" si="90"/>
        <v>0</v>
      </c>
      <c r="D311" s="24">
        <f t="shared" si="86"/>
        <v>0</v>
      </c>
    </row>
    <row r="312" spans="1:4" hidden="1" x14ac:dyDescent="0.25">
      <c r="A312" s="2">
        <v>236</v>
      </c>
      <c r="B312" s="41">
        <f t="shared" ca="1" si="87"/>
        <v>52868</v>
      </c>
      <c r="C312" s="24">
        <f t="shared" si="90"/>
        <v>0</v>
      </c>
      <c r="D312" s="24">
        <f t="shared" si="86"/>
        <v>0</v>
      </c>
    </row>
    <row r="313" spans="1:4" hidden="1" x14ac:dyDescent="0.25">
      <c r="A313" s="2">
        <v>237</v>
      </c>
      <c r="B313" s="41">
        <f t="shared" ca="1" si="87"/>
        <v>52898</v>
      </c>
      <c r="C313" s="24">
        <f t="shared" si="90"/>
        <v>0</v>
      </c>
      <c r="D313" s="24">
        <f t="shared" si="86"/>
        <v>0</v>
      </c>
    </row>
    <row r="314" spans="1:4" hidden="1" x14ac:dyDescent="0.25">
      <c r="A314" s="2">
        <v>238</v>
      </c>
      <c r="B314" s="41">
        <f t="shared" ca="1" si="87"/>
        <v>52929</v>
      </c>
      <c r="C314" s="24">
        <f t="shared" si="90"/>
        <v>0</v>
      </c>
      <c r="D314" s="24">
        <f t="shared" si="86"/>
        <v>0</v>
      </c>
    </row>
    <row r="315" spans="1:4" hidden="1" x14ac:dyDescent="0.25">
      <c r="A315" s="2">
        <v>239</v>
      </c>
      <c r="B315" s="41">
        <f t="shared" ca="1" si="87"/>
        <v>52959</v>
      </c>
      <c r="C315" s="24">
        <f t="shared" si="90"/>
        <v>0</v>
      </c>
      <c r="D315" s="24">
        <f t="shared" si="86"/>
        <v>0</v>
      </c>
    </row>
    <row r="316" spans="1:4" hidden="1" x14ac:dyDescent="0.25">
      <c r="A316" s="2">
        <v>240</v>
      </c>
      <c r="B316" s="41">
        <f t="shared" ca="1" si="87"/>
        <v>52990</v>
      </c>
      <c r="C316" s="24">
        <f t="shared" si="90"/>
        <v>0</v>
      </c>
      <c r="D316" s="24">
        <f t="shared" si="86"/>
        <v>0</v>
      </c>
    </row>
    <row r="317" spans="1:4" hidden="1" x14ac:dyDescent="0.25"/>
    <row r="318" spans="1:4" hidden="1" x14ac:dyDescent="0.25"/>
    <row r="319" spans="1:4" hidden="1" x14ac:dyDescent="0.25"/>
    <row r="320" spans="1:4"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sheetData>
  <sheetProtection password="CA9C" sheet="1" formatCells="0" formatColumns="0" formatRows="0" insertColumns="0" insertRows="0" insertHyperlinks="0" deleteColumns="0" deleteRows="0" sort="0" autoFilter="0" pivotTables="0"/>
  <mergeCells count="66">
    <mergeCell ref="A69:K69"/>
    <mergeCell ref="A71:B71"/>
    <mergeCell ref="C71:E71"/>
    <mergeCell ref="A73:B74"/>
    <mergeCell ref="C73:E73"/>
    <mergeCell ref="C74:E74"/>
    <mergeCell ref="A64:H64"/>
    <mergeCell ref="A65:H65"/>
    <mergeCell ref="A66:H66"/>
    <mergeCell ref="A67:K67"/>
    <mergeCell ref="A68:K68"/>
    <mergeCell ref="K48:M48"/>
    <mergeCell ref="N48:P48"/>
    <mergeCell ref="Q18:S18"/>
    <mergeCell ref="T18:V18"/>
    <mergeCell ref="A33:A34"/>
    <mergeCell ref="E33:G33"/>
    <mergeCell ref="H33:J33"/>
    <mergeCell ref="K33:M33"/>
    <mergeCell ref="N33:P33"/>
    <mergeCell ref="Q33:S33"/>
    <mergeCell ref="T48:V48"/>
    <mergeCell ref="A48:A49"/>
    <mergeCell ref="B48:D48"/>
    <mergeCell ref="E48:G48"/>
    <mergeCell ref="H48:J48"/>
    <mergeCell ref="A16:G16"/>
    <mergeCell ref="H16:I16"/>
    <mergeCell ref="J16:O16"/>
    <mergeCell ref="T33:V33"/>
    <mergeCell ref="L17:O17"/>
    <mergeCell ref="A18:A19"/>
    <mergeCell ref="B18:D18"/>
    <mergeCell ref="E18:G18"/>
    <mergeCell ref="H18:J18"/>
    <mergeCell ref="K18:M18"/>
    <mergeCell ref="N18:P18"/>
    <mergeCell ref="A14:G14"/>
    <mergeCell ref="H14:I14"/>
    <mergeCell ref="J14:O14"/>
    <mergeCell ref="A15:G15"/>
    <mergeCell ref="H15:I15"/>
    <mergeCell ref="J15:O15"/>
    <mergeCell ref="A12:G12"/>
    <mergeCell ref="H12:I12"/>
    <mergeCell ref="J12:O12"/>
    <mergeCell ref="A13:F13"/>
    <mergeCell ref="H13:I13"/>
    <mergeCell ref="L13:N13"/>
    <mergeCell ref="A9:G9"/>
    <mergeCell ref="H9:I9"/>
    <mergeCell ref="A10:G10"/>
    <mergeCell ref="H10:I10"/>
    <mergeCell ref="A11:G11"/>
    <mergeCell ref="H11:I11"/>
    <mergeCell ref="A6:G6"/>
    <mergeCell ref="H6:I6"/>
    <mergeCell ref="A7:G7"/>
    <mergeCell ref="H7:I7"/>
    <mergeCell ref="A8:G8"/>
    <mergeCell ref="H8:I8"/>
    <mergeCell ref="A1:I1"/>
    <mergeCell ref="A2:I2"/>
    <mergeCell ref="A3:I3"/>
    <mergeCell ref="A4:I4"/>
    <mergeCell ref="A5:I5"/>
  </mergeCells>
  <dataValidations count="2">
    <dataValidation type="list" allowBlank="1" showInputMessage="1" showErrorMessage="1" sqref="H11:I11">
      <formula1>$AB$11:$AB$12</formula1>
    </dataValidation>
    <dataValidation type="list" allowBlank="1" showInputMessage="1" showErrorMessage="1" sqref="H16:I16">
      <formula1>$AA$14:$AA$16</formula1>
    </dataValidation>
  </dataValidations>
  <pageMargins left="0.82677165354330717" right="0.62992125984251968" top="0.39370078740157483" bottom="0.39370078740157483" header="0.51181102362204722" footer="0.19685039370078741"/>
  <pageSetup paperSize="9" scale="65" orientation="landscape"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Drop Down 1">
              <controlPr locked="0" defaultSize="0" autoLine="0" autoPict="0">
                <anchor>
                  <from>
                    <xdr:col>7</xdr:col>
                    <xdr:colOff>19050</xdr:colOff>
                    <xdr:row>10</xdr:row>
                    <xdr:rowOff>0</xdr:rowOff>
                  </from>
                  <to>
                    <xdr:col>9</xdr:col>
                    <xdr:colOff>0</xdr:colOff>
                    <xdr:row>12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
    <pageSetUpPr fitToPage="1"/>
  </sheetPr>
  <dimension ref="A1:AJ451"/>
  <sheetViews>
    <sheetView showGridLines="0" zoomScaleNormal="100" workbookViewId="0">
      <selection activeCell="H9" sqref="H9:I9"/>
    </sheetView>
  </sheetViews>
  <sheetFormatPr defaultColWidth="9.28515625" defaultRowHeight="15" zeroHeight="1" x14ac:dyDescent="0.25"/>
  <cols>
    <col min="1" max="1" width="10.7109375" style="2" customWidth="1"/>
    <col min="2" max="2" width="14.28515625" style="2" customWidth="1"/>
    <col min="3" max="3" width="12" style="2" customWidth="1"/>
    <col min="4" max="4" width="12.42578125" style="2" customWidth="1"/>
    <col min="5" max="5" width="13.28515625" style="2" customWidth="1"/>
    <col min="6" max="6" width="11.5703125" style="2" customWidth="1"/>
    <col min="7" max="7" width="12.28515625" style="2" customWidth="1"/>
    <col min="8" max="8" width="12.42578125" style="2" customWidth="1"/>
    <col min="9" max="9" width="14.7109375" style="3" customWidth="1"/>
    <col min="10" max="10" width="12.42578125" style="3" customWidth="1"/>
    <col min="11" max="11" width="12.28515625" style="3" customWidth="1"/>
    <col min="12" max="12" width="12.42578125" style="3" customWidth="1"/>
    <col min="13" max="13" width="12" style="3" customWidth="1"/>
    <col min="14" max="14" width="13" style="3" customWidth="1"/>
    <col min="15" max="15" width="12" style="1" customWidth="1"/>
    <col min="16" max="16" width="13.28515625" style="1" customWidth="1"/>
    <col min="17" max="17" width="12.28515625" style="1" customWidth="1"/>
    <col min="18" max="18" width="12.28515625" style="2" customWidth="1"/>
    <col min="19" max="19" width="12.7109375" style="2" customWidth="1"/>
    <col min="20" max="20" width="11.7109375" style="2" customWidth="1"/>
    <col min="21" max="21" width="12.28515625" style="2" customWidth="1"/>
    <col min="22" max="22" width="12.7109375" style="2" customWidth="1"/>
    <col min="23" max="23" width="10.7109375" style="2" hidden="1" customWidth="1"/>
    <col min="24" max="29" width="9.28515625" style="2" hidden="1" customWidth="1"/>
    <col min="30" max="39" width="9.28515625" style="2" customWidth="1"/>
    <col min="40" max="240" width="9.28515625" style="2"/>
    <col min="241" max="241" width="13.7109375" style="2" customWidth="1"/>
    <col min="242" max="16384" width="9.28515625" style="2"/>
  </cols>
  <sheetData>
    <row r="1" spans="1:28" ht="27.75" customHeight="1" x14ac:dyDescent="0.25">
      <c r="A1" s="118" t="s">
        <v>62</v>
      </c>
      <c r="B1" s="118"/>
      <c r="C1" s="118"/>
      <c r="D1" s="118"/>
      <c r="E1" s="118"/>
      <c r="F1" s="118"/>
      <c r="G1" s="118"/>
      <c r="H1" s="118"/>
      <c r="I1" s="118"/>
      <c r="O1" s="2"/>
    </row>
    <row r="2" spans="1:28" ht="27.75" customHeight="1" x14ac:dyDescent="0.25">
      <c r="A2" s="119" t="s">
        <v>3</v>
      </c>
      <c r="B2" s="119"/>
      <c r="C2" s="119"/>
      <c r="D2" s="119"/>
      <c r="E2" s="119"/>
      <c r="F2" s="119"/>
      <c r="G2" s="119"/>
      <c r="H2" s="119"/>
      <c r="I2" s="119"/>
    </row>
    <row r="3" spans="1:28" ht="11.25" customHeight="1" x14ac:dyDescent="0.25">
      <c r="A3" s="120" t="s">
        <v>11</v>
      </c>
      <c r="B3" s="120"/>
      <c r="C3" s="120"/>
      <c r="D3" s="120"/>
      <c r="E3" s="120"/>
      <c r="F3" s="120"/>
      <c r="G3" s="120"/>
      <c r="H3" s="120"/>
      <c r="I3" s="120"/>
    </row>
    <row r="4" spans="1:28" ht="40.5" customHeight="1" x14ac:dyDescent="0.25">
      <c r="A4" s="121" t="s">
        <v>69</v>
      </c>
      <c r="B4" s="122"/>
      <c r="C4" s="122"/>
      <c r="D4" s="122"/>
      <c r="E4" s="122"/>
      <c r="F4" s="122"/>
      <c r="G4" s="122"/>
      <c r="H4" s="122"/>
      <c r="I4" s="122"/>
    </row>
    <row r="5" spans="1:28" x14ac:dyDescent="0.25">
      <c r="A5" s="123" t="s">
        <v>18</v>
      </c>
      <c r="B5" s="124"/>
      <c r="C5" s="124"/>
      <c r="D5" s="124"/>
      <c r="E5" s="124"/>
      <c r="F5" s="124"/>
      <c r="G5" s="124"/>
      <c r="H5" s="124"/>
      <c r="I5" s="124"/>
      <c r="J5" s="33"/>
      <c r="K5" s="15"/>
      <c r="L5" s="15"/>
      <c r="M5" s="15"/>
      <c r="N5" s="15"/>
      <c r="R5" s="1"/>
      <c r="S5" s="1"/>
      <c r="T5" s="1"/>
      <c r="U5" s="1"/>
      <c r="V5" s="1"/>
      <c r="W5" s="1"/>
    </row>
    <row r="6" spans="1:28" ht="58.5" hidden="1" customHeight="1" x14ac:dyDescent="0.25">
      <c r="A6" s="125" t="s">
        <v>50</v>
      </c>
      <c r="B6" s="126"/>
      <c r="C6" s="126"/>
      <c r="D6" s="126"/>
      <c r="E6" s="126"/>
      <c r="F6" s="126"/>
      <c r="G6" s="127"/>
      <c r="H6" s="125" t="s">
        <v>51</v>
      </c>
      <c r="I6" s="128"/>
      <c r="J6" s="40"/>
      <c r="K6" s="40"/>
      <c r="L6" s="38"/>
      <c r="M6" s="38"/>
      <c r="N6" s="38"/>
      <c r="R6" s="1"/>
      <c r="S6" s="1"/>
      <c r="T6" s="1"/>
      <c r="U6" s="1"/>
      <c r="V6" s="1"/>
      <c r="W6" s="1"/>
    </row>
    <row r="7" spans="1:28" hidden="1" x14ac:dyDescent="0.25">
      <c r="A7" s="129" t="s">
        <v>15</v>
      </c>
      <c r="B7" s="129"/>
      <c r="C7" s="129"/>
      <c r="D7" s="129"/>
      <c r="E7" s="129"/>
      <c r="F7" s="129"/>
      <c r="G7" s="129"/>
      <c r="H7" s="130">
        <v>0.2</v>
      </c>
      <c r="I7" s="130"/>
      <c r="J7" s="36"/>
      <c r="K7" s="32"/>
      <c r="L7" s="32"/>
      <c r="M7" s="32"/>
      <c r="N7" s="32"/>
      <c r="O7" s="32"/>
      <c r="P7" s="2"/>
      <c r="Q7" s="2"/>
      <c r="S7" s="16"/>
      <c r="T7" s="16"/>
      <c r="U7" s="16"/>
      <c r="V7" s="16"/>
      <c r="W7" s="17"/>
      <c r="X7" s="1"/>
      <c r="Y7" s="1"/>
      <c r="AA7" s="1" t="s">
        <v>2</v>
      </c>
      <c r="AB7" s="26" t="s">
        <v>0</v>
      </c>
    </row>
    <row r="8" spans="1:28" x14ac:dyDescent="0.25">
      <c r="A8" s="129" t="s">
        <v>4</v>
      </c>
      <c r="B8" s="129"/>
      <c r="C8" s="129"/>
      <c r="D8" s="129"/>
      <c r="E8" s="129"/>
      <c r="F8" s="129"/>
      <c r="G8" s="129"/>
      <c r="H8" s="131">
        <v>1500000</v>
      </c>
      <c r="I8" s="131"/>
      <c r="J8" s="36"/>
      <c r="K8" s="32"/>
      <c r="L8" s="32"/>
      <c r="M8" s="32"/>
      <c r="N8" s="32"/>
      <c r="O8" s="32"/>
      <c r="P8" s="2"/>
      <c r="Q8" s="2"/>
      <c r="W8" s="18"/>
      <c r="X8" s="1"/>
      <c r="Y8" s="1"/>
      <c r="AA8" s="2" t="s">
        <v>14</v>
      </c>
      <c r="AB8" s="26" t="s">
        <v>1</v>
      </c>
    </row>
    <row r="9" spans="1:28" x14ac:dyDescent="0.25">
      <c r="A9" s="132" t="s">
        <v>12</v>
      </c>
      <c r="B9" s="132"/>
      <c r="C9" s="132"/>
      <c r="D9" s="132"/>
      <c r="E9" s="132"/>
      <c r="F9" s="132"/>
      <c r="G9" s="132"/>
      <c r="H9" s="133">
        <v>36</v>
      </c>
      <c r="I9" s="133"/>
      <c r="J9" s="36"/>
      <c r="K9" s="32"/>
      <c r="L9" s="32"/>
      <c r="M9" s="32"/>
      <c r="N9" s="32"/>
      <c r="O9" s="32"/>
      <c r="P9" s="2"/>
      <c r="Q9" s="2"/>
      <c r="S9" s="19"/>
      <c r="T9" s="19"/>
      <c r="U9" s="19"/>
      <c r="V9" s="19"/>
      <c r="W9" s="18"/>
      <c r="X9" s="1"/>
      <c r="Y9" s="1"/>
    </row>
    <row r="10" spans="1:28" x14ac:dyDescent="0.25">
      <c r="A10" s="134" t="s">
        <v>17</v>
      </c>
      <c r="B10" s="135"/>
      <c r="C10" s="135"/>
      <c r="D10" s="135"/>
      <c r="E10" s="135"/>
      <c r="F10" s="135"/>
      <c r="G10" s="136"/>
      <c r="H10" s="137">
        <v>19.899999999999999</v>
      </c>
      <c r="I10" s="137"/>
      <c r="J10" s="36"/>
      <c r="K10" s="32"/>
      <c r="L10" s="32"/>
      <c r="M10" s="32"/>
      <c r="N10" s="32"/>
      <c r="O10" s="32"/>
      <c r="P10" s="2"/>
      <c r="Q10" s="2"/>
      <c r="S10" s="19"/>
      <c r="T10" s="19"/>
      <c r="U10" s="19"/>
      <c r="V10" s="19"/>
      <c r="W10" s="25"/>
      <c r="X10" s="1"/>
      <c r="Y10" s="1"/>
    </row>
    <row r="11" spans="1:28" hidden="1" x14ac:dyDescent="0.25">
      <c r="A11" s="134" t="s">
        <v>66</v>
      </c>
      <c r="B11" s="135"/>
      <c r="C11" s="135"/>
      <c r="D11" s="135"/>
      <c r="E11" s="135"/>
      <c r="F11" s="135"/>
      <c r="G11" s="136"/>
      <c r="H11" s="138" t="s">
        <v>68</v>
      </c>
      <c r="I11" s="139"/>
      <c r="J11" s="53"/>
      <c r="K11" s="32"/>
      <c r="L11" s="32"/>
      <c r="M11" s="32"/>
      <c r="N11" s="32"/>
      <c r="O11" s="32"/>
      <c r="P11" s="2"/>
      <c r="Q11" s="2"/>
      <c r="S11" s="19"/>
      <c r="T11" s="19"/>
      <c r="U11" s="19"/>
      <c r="V11" s="19"/>
      <c r="W11" s="25"/>
      <c r="X11" s="1"/>
      <c r="Y11" s="1"/>
      <c r="AB11" s="54" t="s">
        <v>67</v>
      </c>
    </row>
    <row r="12" spans="1:28" ht="24" customHeight="1" x14ac:dyDescent="0.25">
      <c r="A12" s="134" t="s">
        <v>13</v>
      </c>
      <c r="B12" s="135"/>
      <c r="C12" s="135"/>
      <c r="D12" s="135"/>
      <c r="E12" s="135"/>
      <c r="F12" s="135"/>
      <c r="G12" s="136"/>
      <c r="H12" s="140">
        <v>2</v>
      </c>
      <c r="I12" s="140"/>
      <c r="J12" s="141"/>
      <c r="K12" s="142"/>
      <c r="L12" s="142"/>
      <c r="M12" s="142"/>
      <c r="N12" s="142"/>
      <c r="O12" s="142"/>
      <c r="R12" s="1"/>
      <c r="S12" s="1"/>
      <c r="T12" s="1"/>
      <c r="U12" s="1"/>
      <c r="V12" s="1"/>
      <c r="W12" s="20"/>
      <c r="X12" s="1"/>
      <c r="Y12" s="1"/>
      <c r="AA12" s="51"/>
      <c r="AB12" s="54" t="s">
        <v>68</v>
      </c>
    </row>
    <row r="13" spans="1:28" hidden="1" x14ac:dyDescent="0.25">
      <c r="A13" s="134" t="str">
        <f>CONCATENATE("Месячный платеж по кредиту, ",L17)</f>
        <v xml:space="preserve">Месячный платеж по кредиту, </v>
      </c>
      <c r="B13" s="135"/>
      <c r="C13" s="135"/>
      <c r="D13" s="135"/>
      <c r="E13" s="135"/>
      <c r="F13" s="135"/>
      <c r="G13" s="44"/>
      <c r="H13" s="143">
        <f>IF(data=1,sumkred/strok,sumkred*PROC/100/((1-POWER(1+PROC/1200,-strok))*12))</f>
        <v>55668.975438593443</v>
      </c>
      <c r="I13" s="144"/>
      <c r="J13" s="35"/>
      <c r="K13" s="27"/>
      <c r="L13" s="118"/>
      <c r="M13" s="118"/>
      <c r="N13" s="118"/>
      <c r="O13" s="37"/>
      <c r="P13" s="28"/>
      <c r="Q13" s="28"/>
      <c r="R13" s="1"/>
      <c r="S13" s="1"/>
      <c r="T13" s="1"/>
      <c r="U13" s="1"/>
      <c r="V13" s="1"/>
      <c r="W13" s="20"/>
      <c r="X13" s="1"/>
      <c r="Y13" s="1"/>
    </row>
    <row r="14" spans="1:28" x14ac:dyDescent="0.25">
      <c r="A14" s="145" t="s">
        <v>52</v>
      </c>
      <c r="B14" s="146"/>
      <c r="C14" s="146"/>
      <c r="D14" s="146"/>
      <c r="E14" s="146"/>
      <c r="F14" s="146"/>
      <c r="G14" s="147"/>
      <c r="H14" s="148">
        <v>8.9999999999999993E-3</v>
      </c>
      <c r="I14" s="148"/>
      <c r="J14" s="141"/>
      <c r="K14" s="142"/>
      <c r="L14" s="142"/>
      <c r="M14" s="142"/>
      <c r="N14" s="142"/>
      <c r="O14" s="142"/>
      <c r="P14" s="28"/>
      <c r="Q14" s="28"/>
      <c r="R14" s="1"/>
      <c r="S14" s="1"/>
      <c r="T14" s="1"/>
      <c r="U14" s="1"/>
      <c r="V14" s="1"/>
      <c r="W14" s="25"/>
      <c r="X14" s="1"/>
      <c r="Y14" s="1"/>
      <c r="AA14" s="52">
        <v>5.0000000000000001E-3</v>
      </c>
    </row>
    <row r="15" spans="1:28" ht="15" customHeight="1" x14ac:dyDescent="0.25">
      <c r="A15" s="145" t="s">
        <v>63</v>
      </c>
      <c r="B15" s="146"/>
      <c r="C15" s="146"/>
      <c r="D15" s="146"/>
      <c r="E15" s="146"/>
      <c r="F15" s="146"/>
      <c r="G15" s="147"/>
      <c r="H15" s="149">
        <v>0</v>
      </c>
      <c r="I15" s="150"/>
      <c r="J15" s="151"/>
      <c r="K15" s="141"/>
      <c r="L15" s="141"/>
      <c r="M15" s="141"/>
      <c r="N15" s="141"/>
      <c r="O15" s="141"/>
      <c r="P15" s="28"/>
      <c r="Q15" s="28"/>
      <c r="R15" s="1"/>
      <c r="S15" s="1"/>
      <c r="T15" s="1"/>
      <c r="U15" s="1"/>
      <c r="V15" s="1"/>
      <c r="W15" s="25"/>
      <c r="X15" s="1"/>
      <c r="Y15" s="1"/>
      <c r="AA15" s="52">
        <v>7.0000000000000001E-3</v>
      </c>
    </row>
    <row r="16" spans="1:28" ht="34.5" customHeight="1" x14ac:dyDescent="0.25">
      <c r="A16" s="152" t="s">
        <v>65</v>
      </c>
      <c r="B16" s="153"/>
      <c r="C16" s="153"/>
      <c r="D16" s="153"/>
      <c r="E16" s="153"/>
      <c r="F16" s="153"/>
      <c r="G16" s="154"/>
      <c r="H16" s="155">
        <v>0.01</v>
      </c>
      <c r="I16" s="156"/>
      <c r="J16" s="151"/>
      <c r="K16" s="141"/>
      <c r="L16" s="141"/>
      <c r="M16" s="141"/>
      <c r="N16" s="141"/>
      <c r="O16" s="141"/>
      <c r="P16" s="28"/>
      <c r="Q16" s="28"/>
      <c r="R16" s="1"/>
      <c r="S16" s="1"/>
      <c r="T16" s="1"/>
      <c r="U16" s="1"/>
      <c r="V16" s="1"/>
      <c r="W16" s="25"/>
      <c r="X16" s="1"/>
      <c r="Y16" s="1"/>
      <c r="AA16" s="51">
        <v>0.01</v>
      </c>
    </row>
    <row r="17" spans="1:23" ht="15.75" thickBot="1" x14ac:dyDescent="0.3">
      <c r="A17" s="21">
        <v>2</v>
      </c>
      <c r="B17" s="1"/>
      <c r="C17" s="1"/>
      <c r="D17" s="1"/>
      <c r="E17" s="1"/>
      <c r="F17" s="1"/>
      <c r="G17" s="1"/>
      <c r="I17" s="34"/>
      <c r="J17" s="34"/>
      <c r="K17" s="34"/>
      <c r="L17" s="160"/>
      <c r="M17" s="160"/>
      <c r="N17" s="160"/>
      <c r="O17" s="160"/>
      <c r="P17" s="34"/>
      <c r="Q17" s="34"/>
      <c r="R17" s="1"/>
      <c r="S17" s="1"/>
      <c r="T17" s="1"/>
      <c r="U17" s="1"/>
      <c r="V17" s="39" t="s">
        <v>16</v>
      </c>
      <c r="W17" s="22"/>
    </row>
    <row r="18" spans="1:23" ht="12.75" customHeight="1" thickBot="1" x14ac:dyDescent="0.3">
      <c r="A18" s="161" t="s">
        <v>22</v>
      </c>
      <c r="B18" s="157" t="s">
        <v>24</v>
      </c>
      <c r="C18" s="158"/>
      <c r="D18" s="159"/>
      <c r="E18" s="157" t="s">
        <v>25</v>
      </c>
      <c r="F18" s="158"/>
      <c r="G18" s="159"/>
      <c r="H18" s="157" t="s">
        <v>26</v>
      </c>
      <c r="I18" s="158"/>
      <c r="J18" s="159"/>
      <c r="K18" s="157" t="s">
        <v>27</v>
      </c>
      <c r="L18" s="158"/>
      <c r="M18" s="159"/>
      <c r="N18" s="157" t="s">
        <v>28</v>
      </c>
      <c r="O18" s="158"/>
      <c r="P18" s="159"/>
      <c r="Q18" s="157" t="s">
        <v>29</v>
      </c>
      <c r="R18" s="158"/>
      <c r="S18" s="159"/>
      <c r="T18" s="157" t="s">
        <v>30</v>
      </c>
      <c r="U18" s="158"/>
      <c r="V18" s="159"/>
    </row>
    <row r="19" spans="1:23" ht="30.75" thickBot="1" x14ac:dyDescent="0.3">
      <c r="A19" s="162"/>
      <c r="B19" s="5" t="s">
        <v>45</v>
      </c>
      <c r="C19" s="6" t="s">
        <v>46</v>
      </c>
      <c r="D19" s="6" t="s">
        <v>47</v>
      </c>
      <c r="E19" s="5" t="s">
        <v>45</v>
      </c>
      <c r="F19" s="6" t="s">
        <v>46</v>
      </c>
      <c r="G19" s="6" t="s">
        <v>47</v>
      </c>
      <c r="H19" s="5" t="s">
        <v>45</v>
      </c>
      <c r="I19" s="6" t="s">
        <v>46</v>
      </c>
      <c r="J19" s="6" t="s">
        <v>47</v>
      </c>
      <c r="K19" s="5" t="s">
        <v>45</v>
      </c>
      <c r="L19" s="6" t="s">
        <v>46</v>
      </c>
      <c r="M19" s="6" t="s">
        <v>47</v>
      </c>
      <c r="N19" s="5" t="s">
        <v>45</v>
      </c>
      <c r="O19" s="6" t="s">
        <v>46</v>
      </c>
      <c r="P19" s="6" t="s">
        <v>47</v>
      </c>
      <c r="Q19" s="5" t="s">
        <v>45</v>
      </c>
      <c r="R19" s="6" t="s">
        <v>46</v>
      </c>
      <c r="S19" s="6" t="s">
        <v>47</v>
      </c>
      <c r="T19" s="5" t="s">
        <v>45</v>
      </c>
      <c r="U19" s="6" t="s">
        <v>46</v>
      </c>
      <c r="V19" s="6" t="s">
        <v>47</v>
      </c>
    </row>
    <row r="20" spans="1:23" ht="15.75" thickTop="1" x14ac:dyDescent="0.25">
      <c r="A20" s="7" t="s">
        <v>19</v>
      </c>
      <c r="B20" s="8">
        <f>sumkred</f>
        <v>1500000</v>
      </c>
      <c r="C20" s="8">
        <f t="shared" ref="C20:C31" si="0">IF(data=1,B20*(PROC/36500)*30.42,B20*(PROC/36000)*30)</f>
        <v>24874.999999999996</v>
      </c>
      <c r="D20" s="29">
        <f>IF(data=2,C20,IF(data=1,IF(C20&gt;0,C20+sumproplat,0),IF(B20&gt;sumproplat*2,sumproplat,B20+C20)))</f>
        <v>24874.999999999996</v>
      </c>
      <c r="E20" s="8">
        <f>IF(data=1,IF((B31-sumproplat)&gt;0,B31-sumproplat,0),IF(B31-(sumproplat-C31)&gt;0,B31-(D31-C31),0))</f>
        <v>1131734.8482984519</v>
      </c>
      <c r="F20" s="8">
        <f t="shared" ref="F20:F31" si="1">IF(data=1,E20*(PROC/36500)*30.42,E20*(PROC/36000)*30)</f>
        <v>18767.936234282657</v>
      </c>
      <c r="G20" s="29">
        <f t="shared" ref="G20:G31" si="2">IF(data=1,IF(F20&gt;1,F20+sumproplat,0),IF(E20&gt;sumproplat*2,sumproplat,E20+F20))</f>
        <v>55668.975438593443</v>
      </c>
      <c r="H20" s="8">
        <f>IF(data=1,IF((E31-sumproplat)&gt;0,E31-sumproplat,0),IF(E31-(sumproplat-F31)&gt;0,E31-(G31-F31),0))</f>
        <v>646216.06477235514</v>
      </c>
      <c r="I20" s="8">
        <f t="shared" ref="I20:I31" si="3">IF(data=1,H20*(PROC/36500)*30.42,H20*(PROC/36000)*30)</f>
        <v>10716.416407474888</v>
      </c>
      <c r="J20" s="29">
        <f t="shared" ref="J20:J31" si="4">IF(data=1,IF(I20&gt;1,I20+sumproplat,0),IF(H20&gt;sumproplat*2,sumproplat,H20+I20))</f>
        <v>55668.975438593443</v>
      </c>
      <c r="K20" s="8">
        <f>IF(data=1,IF((H31-sumproplat)&gt;0,H31-sumproplat,0),IF(H31-(sumproplat-I31)&gt;0,H31-(J31-I31),0))</f>
        <v>0</v>
      </c>
      <c r="L20" s="8">
        <f t="shared" ref="L20:L31" si="5">IF(data=1,K20*(PROC/36500)*30.42,K20*(PROC/36000)*30)</f>
        <v>0</v>
      </c>
      <c r="M20" s="29">
        <f t="shared" ref="M20:M31" si="6">IF(data=1,IF(L20&gt;1,L20+sumproplat,0),IF(K20&gt;sumproplat*2,sumproplat,K20+L20))</f>
        <v>0</v>
      </c>
      <c r="N20" s="8">
        <f>IF(data=1,IF((K31-sumproplat)&gt;0,K31-sumproplat,0),IF(K31-(sumproplat-L31)&gt;0,K31-(M31-L31),0))</f>
        <v>0</v>
      </c>
      <c r="O20" s="8">
        <f t="shared" ref="O20:O31" si="7">IF(data=1,N20*(PROC/36500)*30.42,N20*(PROC/36000)*30)</f>
        <v>0</v>
      </c>
      <c r="P20" s="29">
        <f t="shared" ref="P20:P31" si="8">IF(data=1,IF(O20&gt;1,O20+sumproplat,0),IF(N20&gt;sumproplat*2,sumproplat,N20+O20))</f>
        <v>0</v>
      </c>
      <c r="Q20" s="8">
        <f>IF(data=1,IF((N31-sumproplat)&gt;0,N31-sumproplat,0),IF(N31-(sumproplat-O31)&gt;0,N31-(P31-O31),0))</f>
        <v>0</v>
      </c>
      <c r="R20" s="8">
        <f t="shared" ref="R20:R31" si="9">IF(data=1,Q20*(PROC/36500)*30.42,Q20*(PROC/36000)*30)</f>
        <v>0</v>
      </c>
      <c r="S20" s="29">
        <f t="shared" ref="S20:S31" si="10">IF(data=1,IF(R20&gt;1,R20+sumproplat,0),IF(Q20&gt;sumproplat*2,sumproplat,Q20+R20))</f>
        <v>0</v>
      </c>
      <c r="T20" s="8">
        <f>IF(data=1,IF((Q31-sumproplat)&gt;0,Q31-sumproplat,0),IF(Q31-(sumproplat-R31)&gt;0,Q31-(S31-R31),0))</f>
        <v>0</v>
      </c>
      <c r="U20" s="8">
        <f t="shared" ref="U20:U31" si="11">IF(data=1,T20*(PROC/36500)*30.42,T20*(PROC/36000)*30)</f>
        <v>0</v>
      </c>
      <c r="V20" s="29">
        <f t="shared" ref="V20:V31" si="12">IF(data=1,IF(U20&gt;1,U20+sumproplat,0),IF(T20&gt;sumproplat*2,sumproplat,T20+U20))</f>
        <v>0</v>
      </c>
    </row>
    <row r="21" spans="1:23" x14ac:dyDescent="0.25">
      <c r="A21" s="7" t="s">
        <v>20</v>
      </c>
      <c r="B21" s="9">
        <f>IF(data=1,IF((B20-sumproplat)&gt;0,B20-sumproplat,0),IF(B20-(sumproplat-C20)&gt;0,B20-(D20-C20),0))</f>
        <v>1500000</v>
      </c>
      <c r="C21" s="9">
        <f t="shared" si="0"/>
        <v>24874.999999999996</v>
      </c>
      <c r="D21" s="29">
        <f t="shared" ref="D21:D31" si="13">IF(data=1,IF(C21&gt;1,C21+sumproplat,0),IF(B21&gt;sumproplat*2,sumproplat,B21+C21))</f>
        <v>55668.975438593443</v>
      </c>
      <c r="E21" s="9">
        <f>IF(data=1,IF((E20-sumproplat)&gt;0,E20-sumproplat,0),IF(E20-(sumproplat-F20)&gt;0,E20-(G20-F20),0))</f>
        <v>1094833.809094141</v>
      </c>
      <c r="F21" s="9">
        <f t="shared" si="1"/>
        <v>18155.994000811166</v>
      </c>
      <c r="G21" s="29">
        <f t="shared" si="2"/>
        <v>55668.975438593443</v>
      </c>
      <c r="H21" s="9">
        <f>IF(data=1,IF((H20-sumproplat)&gt;0,H20-sumproplat,0),IF(H20-(sumproplat-I20)&gt;0,H20-(J20-I20),0))</f>
        <v>601263.50574123661</v>
      </c>
      <c r="I21" s="9">
        <f t="shared" si="3"/>
        <v>9970.953136875507</v>
      </c>
      <c r="J21" s="29">
        <f t="shared" si="4"/>
        <v>55668.975438593443</v>
      </c>
      <c r="K21" s="9">
        <f>IF(data=1,IF((K20-sumproplat)&gt;0,K20-sumproplat,0),IF(K20-(sumproplat-L20)&gt;0,K20-(M20-L20),0))</f>
        <v>0</v>
      </c>
      <c r="L21" s="9">
        <f t="shared" si="5"/>
        <v>0</v>
      </c>
      <c r="M21" s="29">
        <f t="shared" si="6"/>
        <v>0</v>
      </c>
      <c r="N21" s="9">
        <f>IF(data=1,IF((N20-sumproplat)&gt;0,N20-sumproplat,0),IF(N20-(sumproplat-O20)&gt;0,N20-(P20-O20),0))</f>
        <v>0</v>
      </c>
      <c r="O21" s="9">
        <f t="shared" si="7"/>
        <v>0</v>
      </c>
      <c r="P21" s="29">
        <f t="shared" si="8"/>
        <v>0</v>
      </c>
      <c r="Q21" s="9">
        <f>IF(data=1,IF((Q20-sumproplat)&gt;0,Q20-sumproplat,0),IF(Q20-(sumproplat-R20)&gt;0,Q20-(S20-R20),0))</f>
        <v>0</v>
      </c>
      <c r="R21" s="9">
        <f t="shared" si="9"/>
        <v>0</v>
      </c>
      <c r="S21" s="29">
        <f t="shared" si="10"/>
        <v>0</v>
      </c>
      <c r="T21" s="9">
        <f>IF(data=1,IF((T20-sumproplat)&gt;0,T20-sumproplat,0),IF(T20-(sumproplat-U20)&gt;0,T20-(V20-U20),0))</f>
        <v>0</v>
      </c>
      <c r="U21" s="9">
        <f t="shared" si="11"/>
        <v>0</v>
      </c>
      <c r="V21" s="29">
        <f t="shared" si="12"/>
        <v>0</v>
      </c>
    </row>
    <row r="22" spans="1:23" x14ac:dyDescent="0.25">
      <c r="A22" s="7" t="s">
        <v>21</v>
      </c>
      <c r="B22" s="9">
        <f t="shared" ref="B22:B31" si="14">IF(data=1,IF((B21-sumproplat)&gt;0,B21-sumproplat,0),IF(B21-(sumproplat-C21)&gt;0,B21-(D21-C21),0))</f>
        <v>1469206.0245614066</v>
      </c>
      <c r="C22" s="9">
        <f t="shared" si="0"/>
        <v>24364.333240643322</v>
      </c>
      <c r="D22" s="29">
        <f t="shared" si="13"/>
        <v>55668.975438593443</v>
      </c>
      <c r="E22" s="9">
        <f t="shared" ref="E22:E31" si="15">IF(data=1,IF((E21-sumproplat)&gt;0,E21-sumproplat,0),IF(E21-(sumproplat-F21)&gt;0,E21-(G21-F21),0))</f>
        <v>1057320.8276563587</v>
      </c>
      <c r="F22" s="9">
        <f t="shared" si="1"/>
        <v>17533.903725301279</v>
      </c>
      <c r="G22" s="29">
        <f t="shared" si="2"/>
        <v>55668.975438593443</v>
      </c>
      <c r="H22" s="9">
        <f t="shared" ref="H22:H31" si="16">IF(data=1,IF((H21-sumproplat)&gt;0,H21-sumproplat,0),IF(H21-(sumproplat-I21)&gt;0,H21-(J21-I21),0))</f>
        <v>555565.48343951872</v>
      </c>
      <c r="I22" s="9">
        <f t="shared" si="3"/>
        <v>9213.1276003720177</v>
      </c>
      <c r="J22" s="29">
        <f t="shared" si="4"/>
        <v>55668.975438593443</v>
      </c>
      <c r="K22" s="9">
        <f t="shared" ref="K22:K31" si="17">IF(data=1,IF((K21-sumproplat)&gt;0,K21-sumproplat,0),IF(K21-(sumproplat-L21)&gt;0,K21-(M21-L21),0))</f>
        <v>0</v>
      </c>
      <c r="L22" s="9">
        <f t="shared" si="5"/>
        <v>0</v>
      </c>
      <c r="M22" s="29">
        <f t="shared" si="6"/>
        <v>0</v>
      </c>
      <c r="N22" s="9">
        <f t="shared" ref="N22:N31" si="18">IF(data=1,IF((N21-sumproplat)&gt;0,N21-sumproplat,0),IF(N21-(sumproplat-O21)&gt;0,N21-(P21-O21),0))</f>
        <v>0</v>
      </c>
      <c r="O22" s="9">
        <f t="shared" si="7"/>
        <v>0</v>
      </c>
      <c r="P22" s="29">
        <f t="shared" si="8"/>
        <v>0</v>
      </c>
      <c r="Q22" s="9">
        <f t="shared" ref="Q22:Q31" si="19">IF(data=1,IF((Q21-sumproplat)&gt;0,Q21-sumproplat,0),IF(Q21-(sumproplat-R21)&gt;0,Q21-(S21-R21),0))</f>
        <v>0</v>
      </c>
      <c r="R22" s="9">
        <f t="shared" si="9"/>
        <v>0</v>
      </c>
      <c r="S22" s="29">
        <f t="shared" si="10"/>
        <v>0</v>
      </c>
      <c r="T22" s="9">
        <f t="shared" ref="T22:T31" si="20">IF(data=1,IF((T21-sumproplat)&gt;0,T21-sumproplat,0),IF(T21-(sumproplat-U21)&gt;0,T21-(V21-U21),0))</f>
        <v>0</v>
      </c>
      <c r="U22" s="9">
        <f t="shared" si="11"/>
        <v>0</v>
      </c>
      <c r="V22" s="29">
        <f t="shared" si="12"/>
        <v>0</v>
      </c>
    </row>
    <row r="23" spans="1:23" x14ac:dyDescent="0.25">
      <c r="A23" s="7" t="s">
        <v>53</v>
      </c>
      <c r="B23" s="9">
        <f t="shared" si="14"/>
        <v>1437901.3823634565</v>
      </c>
      <c r="C23" s="9">
        <f t="shared" si="0"/>
        <v>23845.197924193984</v>
      </c>
      <c r="D23" s="29">
        <f t="shared" si="13"/>
        <v>55668.975438593443</v>
      </c>
      <c r="E23" s="9">
        <f t="shared" si="15"/>
        <v>1019185.7559430666</v>
      </c>
      <c r="F23" s="9">
        <f t="shared" si="1"/>
        <v>16901.497119389183</v>
      </c>
      <c r="G23" s="29">
        <f t="shared" si="2"/>
        <v>55668.975438593443</v>
      </c>
      <c r="H23" s="9">
        <f t="shared" si="16"/>
        <v>509109.63560129731</v>
      </c>
      <c r="I23" s="9">
        <f t="shared" si="3"/>
        <v>8442.73479038818</v>
      </c>
      <c r="J23" s="29">
        <f t="shared" si="4"/>
        <v>55668.975438593443</v>
      </c>
      <c r="K23" s="9">
        <f t="shared" si="17"/>
        <v>0</v>
      </c>
      <c r="L23" s="9">
        <f t="shared" si="5"/>
        <v>0</v>
      </c>
      <c r="M23" s="29">
        <f t="shared" si="6"/>
        <v>0</v>
      </c>
      <c r="N23" s="9">
        <f t="shared" si="18"/>
        <v>0</v>
      </c>
      <c r="O23" s="9">
        <f t="shared" si="7"/>
        <v>0</v>
      </c>
      <c r="P23" s="29">
        <f t="shared" si="8"/>
        <v>0</v>
      </c>
      <c r="Q23" s="9">
        <f t="shared" si="19"/>
        <v>0</v>
      </c>
      <c r="R23" s="9">
        <f t="shared" si="9"/>
        <v>0</v>
      </c>
      <c r="S23" s="29">
        <f t="shared" si="10"/>
        <v>0</v>
      </c>
      <c r="T23" s="9">
        <f t="shared" si="20"/>
        <v>0</v>
      </c>
      <c r="U23" s="9">
        <f t="shared" si="11"/>
        <v>0</v>
      </c>
      <c r="V23" s="29">
        <f t="shared" si="12"/>
        <v>0</v>
      </c>
    </row>
    <row r="24" spans="1:23" x14ac:dyDescent="0.25">
      <c r="A24" s="7" t="s">
        <v>54</v>
      </c>
      <c r="B24" s="9">
        <f t="shared" si="14"/>
        <v>1406077.604849057</v>
      </c>
      <c r="C24" s="9">
        <f t="shared" si="0"/>
        <v>23317.453613746857</v>
      </c>
      <c r="D24" s="29">
        <f t="shared" si="13"/>
        <v>55668.975438593443</v>
      </c>
      <c r="E24" s="9">
        <f t="shared" si="15"/>
        <v>980418.27762386226</v>
      </c>
      <c r="F24" s="9">
        <f t="shared" si="1"/>
        <v>16258.603103929048</v>
      </c>
      <c r="G24" s="29">
        <f t="shared" si="2"/>
        <v>55668.975438593443</v>
      </c>
      <c r="H24" s="9">
        <f t="shared" si="16"/>
        <v>461883.39495309204</v>
      </c>
      <c r="I24" s="9">
        <f t="shared" si="3"/>
        <v>7659.5662996387746</v>
      </c>
      <c r="J24" s="29">
        <f t="shared" si="4"/>
        <v>55668.975438593443</v>
      </c>
      <c r="K24" s="9">
        <f t="shared" si="17"/>
        <v>0</v>
      </c>
      <c r="L24" s="9">
        <f t="shared" si="5"/>
        <v>0</v>
      </c>
      <c r="M24" s="29">
        <f t="shared" si="6"/>
        <v>0</v>
      </c>
      <c r="N24" s="9">
        <f t="shared" si="18"/>
        <v>0</v>
      </c>
      <c r="O24" s="9">
        <f t="shared" si="7"/>
        <v>0</v>
      </c>
      <c r="P24" s="29">
        <f t="shared" si="8"/>
        <v>0</v>
      </c>
      <c r="Q24" s="9">
        <f t="shared" si="19"/>
        <v>0</v>
      </c>
      <c r="R24" s="9">
        <f t="shared" si="9"/>
        <v>0</v>
      </c>
      <c r="S24" s="29">
        <f t="shared" si="10"/>
        <v>0</v>
      </c>
      <c r="T24" s="9">
        <f t="shared" si="20"/>
        <v>0</v>
      </c>
      <c r="U24" s="9">
        <f t="shared" si="11"/>
        <v>0</v>
      </c>
      <c r="V24" s="29">
        <f t="shared" si="12"/>
        <v>0</v>
      </c>
    </row>
    <row r="25" spans="1:23" x14ac:dyDescent="0.25">
      <c r="A25" s="7" t="s">
        <v>55</v>
      </c>
      <c r="B25" s="9">
        <f t="shared" si="14"/>
        <v>1373726.0830242105</v>
      </c>
      <c r="C25" s="9">
        <f t="shared" si="0"/>
        <v>22780.957543484823</v>
      </c>
      <c r="D25" s="29">
        <f t="shared" si="13"/>
        <v>55668.975438593443</v>
      </c>
      <c r="E25" s="9">
        <f t="shared" si="15"/>
        <v>941007.90528919781</v>
      </c>
      <c r="F25" s="9">
        <f t="shared" si="1"/>
        <v>15605.047762712527</v>
      </c>
      <c r="G25" s="29">
        <f t="shared" si="2"/>
        <v>55668.975438593443</v>
      </c>
      <c r="H25" s="9">
        <f t="shared" si="16"/>
        <v>413873.98581413738</v>
      </c>
      <c r="I25" s="9">
        <f t="shared" si="3"/>
        <v>6863.4102647511108</v>
      </c>
      <c r="J25" s="29">
        <f t="shared" si="4"/>
        <v>55668.975438593443</v>
      </c>
      <c r="K25" s="9">
        <f t="shared" si="17"/>
        <v>0</v>
      </c>
      <c r="L25" s="9">
        <f t="shared" si="5"/>
        <v>0</v>
      </c>
      <c r="M25" s="29">
        <f t="shared" si="6"/>
        <v>0</v>
      </c>
      <c r="N25" s="9">
        <f t="shared" si="18"/>
        <v>0</v>
      </c>
      <c r="O25" s="9">
        <f t="shared" si="7"/>
        <v>0</v>
      </c>
      <c r="P25" s="29">
        <f t="shared" si="8"/>
        <v>0</v>
      </c>
      <c r="Q25" s="9">
        <f t="shared" si="19"/>
        <v>0</v>
      </c>
      <c r="R25" s="9">
        <f t="shared" si="9"/>
        <v>0</v>
      </c>
      <c r="S25" s="29">
        <f t="shared" si="10"/>
        <v>0</v>
      </c>
      <c r="T25" s="9">
        <f t="shared" si="20"/>
        <v>0</v>
      </c>
      <c r="U25" s="9">
        <f t="shared" si="11"/>
        <v>0</v>
      </c>
      <c r="V25" s="29">
        <f t="shared" si="12"/>
        <v>0</v>
      </c>
    </row>
    <row r="26" spans="1:23" ht="14.25" customHeight="1" x14ac:dyDescent="0.25">
      <c r="A26" s="7" t="s">
        <v>56</v>
      </c>
      <c r="B26" s="9">
        <f t="shared" si="14"/>
        <v>1340838.065129102</v>
      </c>
      <c r="C26" s="9">
        <f t="shared" si="0"/>
        <v>22235.564580057606</v>
      </c>
      <c r="D26" s="29">
        <f t="shared" si="13"/>
        <v>55668.975438593443</v>
      </c>
      <c r="E26" s="9">
        <f t="shared" si="15"/>
        <v>900943.97761331685</v>
      </c>
      <c r="F26" s="9">
        <f t="shared" si="1"/>
        <v>14940.654295420834</v>
      </c>
      <c r="G26" s="29">
        <f t="shared" si="2"/>
        <v>55668.975438593443</v>
      </c>
      <c r="H26" s="9">
        <f t="shared" si="16"/>
        <v>365068.42064029502</v>
      </c>
      <c r="I26" s="9">
        <f t="shared" si="3"/>
        <v>6054.051308951558</v>
      </c>
      <c r="J26" s="29">
        <f t="shared" si="4"/>
        <v>55668.975438593443</v>
      </c>
      <c r="K26" s="9">
        <f t="shared" si="17"/>
        <v>0</v>
      </c>
      <c r="L26" s="9">
        <f t="shared" si="5"/>
        <v>0</v>
      </c>
      <c r="M26" s="29">
        <f t="shared" si="6"/>
        <v>0</v>
      </c>
      <c r="N26" s="9">
        <f t="shared" si="18"/>
        <v>0</v>
      </c>
      <c r="O26" s="9">
        <f t="shared" si="7"/>
        <v>0</v>
      </c>
      <c r="P26" s="29">
        <f t="shared" si="8"/>
        <v>0</v>
      </c>
      <c r="Q26" s="9">
        <f t="shared" si="19"/>
        <v>0</v>
      </c>
      <c r="R26" s="9">
        <f t="shared" si="9"/>
        <v>0</v>
      </c>
      <c r="S26" s="29">
        <f t="shared" si="10"/>
        <v>0</v>
      </c>
      <c r="T26" s="9">
        <f t="shared" si="20"/>
        <v>0</v>
      </c>
      <c r="U26" s="9">
        <f t="shared" si="11"/>
        <v>0</v>
      </c>
      <c r="V26" s="29">
        <f t="shared" si="12"/>
        <v>0</v>
      </c>
    </row>
    <row r="27" spans="1:23" x14ac:dyDescent="0.25">
      <c r="A27" s="7" t="s">
        <v>57</v>
      </c>
      <c r="B27" s="9">
        <f t="shared" si="14"/>
        <v>1307404.6542705661</v>
      </c>
      <c r="C27" s="9">
        <f t="shared" si="0"/>
        <v>21681.127183320219</v>
      </c>
      <c r="D27" s="29">
        <f t="shared" si="13"/>
        <v>55668.975438593443</v>
      </c>
      <c r="E27" s="9">
        <f t="shared" si="15"/>
        <v>860215.65647014428</v>
      </c>
      <c r="F27" s="9">
        <f t="shared" si="1"/>
        <v>14265.242969796556</v>
      </c>
      <c r="G27" s="29">
        <f t="shared" si="2"/>
        <v>55668.975438593443</v>
      </c>
      <c r="H27" s="9">
        <f t="shared" si="16"/>
        <v>315453.49651065312</v>
      </c>
      <c r="I27" s="9">
        <f t="shared" si="3"/>
        <v>5231.2704838016634</v>
      </c>
      <c r="J27" s="29">
        <f t="shared" si="4"/>
        <v>55668.975438593443</v>
      </c>
      <c r="K27" s="9">
        <f t="shared" si="17"/>
        <v>0</v>
      </c>
      <c r="L27" s="9">
        <f t="shared" si="5"/>
        <v>0</v>
      </c>
      <c r="M27" s="29">
        <f t="shared" si="6"/>
        <v>0</v>
      </c>
      <c r="N27" s="9">
        <f t="shared" si="18"/>
        <v>0</v>
      </c>
      <c r="O27" s="9">
        <f t="shared" si="7"/>
        <v>0</v>
      </c>
      <c r="P27" s="29">
        <f t="shared" si="8"/>
        <v>0</v>
      </c>
      <c r="Q27" s="9">
        <f t="shared" si="19"/>
        <v>0</v>
      </c>
      <c r="R27" s="9">
        <f t="shared" si="9"/>
        <v>0</v>
      </c>
      <c r="S27" s="29">
        <f t="shared" si="10"/>
        <v>0</v>
      </c>
      <c r="T27" s="9">
        <f t="shared" si="20"/>
        <v>0</v>
      </c>
      <c r="U27" s="9">
        <f t="shared" si="11"/>
        <v>0</v>
      </c>
      <c r="V27" s="29">
        <f t="shared" si="12"/>
        <v>0</v>
      </c>
    </row>
    <row r="28" spans="1:23" x14ac:dyDescent="0.25">
      <c r="A28" s="7" t="s">
        <v>58</v>
      </c>
      <c r="B28" s="9">
        <f t="shared" si="14"/>
        <v>1273416.8060152929</v>
      </c>
      <c r="C28" s="9">
        <f t="shared" si="0"/>
        <v>21117.495366420269</v>
      </c>
      <c r="D28" s="29">
        <f t="shared" si="13"/>
        <v>55668.975438593443</v>
      </c>
      <c r="E28" s="9">
        <f t="shared" si="15"/>
        <v>818811.92400134739</v>
      </c>
      <c r="F28" s="9">
        <f t="shared" si="1"/>
        <v>13578.631073022341</v>
      </c>
      <c r="G28" s="29">
        <f t="shared" si="2"/>
        <v>55668.975438593443</v>
      </c>
      <c r="H28" s="9">
        <f t="shared" si="16"/>
        <v>265015.79155586136</v>
      </c>
      <c r="I28" s="9">
        <f t="shared" si="3"/>
        <v>4394.8452099680335</v>
      </c>
      <c r="J28" s="29">
        <f t="shared" si="4"/>
        <v>55668.975438593443</v>
      </c>
      <c r="K28" s="9">
        <f t="shared" si="17"/>
        <v>0</v>
      </c>
      <c r="L28" s="9">
        <f t="shared" si="5"/>
        <v>0</v>
      </c>
      <c r="M28" s="29">
        <f t="shared" si="6"/>
        <v>0</v>
      </c>
      <c r="N28" s="9">
        <f t="shared" si="18"/>
        <v>0</v>
      </c>
      <c r="O28" s="9">
        <f t="shared" si="7"/>
        <v>0</v>
      </c>
      <c r="P28" s="29">
        <f t="shared" si="8"/>
        <v>0</v>
      </c>
      <c r="Q28" s="9">
        <f t="shared" si="19"/>
        <v>0</v>
      </c>
      <c r="R28" s="9">
        <f t="shared" si="9"/>
        <v>0</v>
      </c>
      <c r="S28" s="29">
        <f t="shared" si="10"/>
        <v>0</v>
      </c>
      <c r="T28" s="9">
        <f t="shared" si="20"/>
        <v>0</v>
      </c>
      <c r="U28" s="9">
        <f t="shared" si="11"/>
        <v>0</v>
      </c>
      <c r="V28" s="29">
        <f t="shared" si="12"/>
        <v>0</v>
      </c>
    </row>
    <row r="29" spans="1:23" x14ac:dyDescent="0.25">
      <c r="A29" s="7" t="s">
        <v>59</v>
      </c>
      <c r="B29" s="9">
        <f t="shared" si="14"/>
        <v>1238865.3259431198</v>
      </c>
      <c r="C29" s="9">
        <f t="shared" si="0"/>
        <v>20544.5166552234</v>
      </c>
      <c r="D29" s="29">
        <f t="shared" si="13"/>
        <v>55668.975438593443</v>
      </c>
      <c r="E29" s="9">
        <f t="shared" si="15"/>
        <v>776721.57963577635</v>
      </c>
      <c r="F29" s="9">
        <f t="shared" si="1"/>
        <v>12880.632862293289</v>
      </c>
      <c r="G29" s="29">
        <f t="shared" si="2"/>
        <v>55668.975438593443</v>
      </c>
      <c r="H29" s="9">
        <f t="shared" si="16"/>
        <v>213741.66132723595</v>
      </c>
      <c r="I29" s="9">
        <f t="shared" si="3"/>
        <v>3544.5492170099956</v>
      </c>
      <c r="J29" s="29">
        <f t="shared" si="4"/>
        <v>55668.975438593443</v>
      </c>
      <c r="K29" s="9">
        <f t="shared" si="17"/>
        <v>0</v>
      </c>
      <c r="L29" s="9">
        <f t="shared" si="5"/>
        <v>0</v>
      </c>
      <c r="M29" s="29">
        <f t="shared" si="6"/>
        <v>0</v>
      </c>
      <c r="N29" s="9">
        <f t="shared" si="18"/>
        <v>0</v>
      </c>
      <c r="O29" s="9">
        <f t="shared" si="7"/>
        <v>0</v>
      </c>
      <c r="P29" s="29">
        <f t="shared" si="8"/>
        <v>0</v>
      </c>
      <c r="Q29" s="9">
        <f t="shared" si="19"/>
        <v>0</v>
      </c>
      <c r="R29" s="9">
        <f t="shared" si="9"/>
        <v>0</v>
      </c>
      <c r="S29" s="29">
        <f t="shared" si="10"/>
        <v>0</v>
      </c>
      <c r="T29" s="9">
        <f t="shared" si="20"/>
        <v>0</v>
      </c>
      <c r="U29" s="9">
        <f t="shared" si="11"/>
        <v>0</v>
      </c>
      <c r="V29" s="29">
        <f t="shared" si="12"/>
        <v>0</v>
      </c>
    </row>
    <row r="30" spans="1:23" x14ac:dyDescent="0.25">
      <c r="A30" s="7" t="s">
        <v>60</v>
      </c>
      <c r="B30" s="9">
        <f t="shared" si="14"/>
        <v>1203740.8671597498</v>
      </c>
      <c r="C30" s="9">
        <f t="shared" si="0"/>
        <v>19962.036047065849</v>
      </c>
      <c r="D30" s="29">
        <f t="shared" si="13"/>
        <v>55668.975438593443</v>
      </c>
      <c r="E30" s="9">
        <f t="shared" si="15"/>
        <v>733933.2370594762</v>
      </c>
      <c r="F30" s="9">
        <f t="shared" si="1"/>
        <v>12171.059514569644</v>
      </c>
      <c r="G30" s="29">
        <f t="shared" si="2"/>
        <v>55668.975438593443</v>
      </c>
      <c r="H30" s="9">
        <f t="shared" si="16"/>
        <v>161617.23510565251</v>
      </c>
      <c r="I30" s="9">
        <f t="shared" si="3"/>
        <v>2680.1524821687372</v>
      </c>
      <c r="J30" s="29">
        <f t="shared" si="4"/>
        <v>55668.975438593443</v>
      </c>
      <c r="K30" s="9">
        <f t="shared" si="17"/>
        <v>0</v>
      </c>
      <c r="L30" s="9">
        <f t="shared" si="5"/>
        <v>0</v>
      </c>
      <c r="M30" s="29">
        <f t="shared" si="6"/>
        <v>0</v>
      </c>
      <c r="N30" s="9">
        <f t="shared" si="18"/>
        <v>0</v>
      </c>
      <c r="O30" s="9">
        <f t="shared" si="7"/>
        <v>0</v>
      </c>
      <c r="P30" s="29">
        <f t="shared" si="8"/>
        <v>0</v>
      </c>
      <c r="Q30" s="9">
        <f t="shared" si="19"/>
        <v>0</v>
      </c>
      <c r="R30" s="9">
        <f t="shared" si="9"/>
        <v>0</v>
      </c>
      <c r="S30" s="29">
        <f t="shared" si="10"/>
        <v>0</v>
      </c>
      <c r="T30" s="9">
        <f t="shared" si="20"/>
        <v>0</v>
      </c>
      <c r="U30" s="9">
        <f t="shared" si="11"/>
        <v>0</v>
      </c>
      <c r="V30" s="29">
        <f t="shared" si="12"/>
        <v>0</v>
      </c>
    </row>
    <row r="31" spans="1:23" ht="15.75" thickBot="1" x14ac:dyDescent="0.3">
      <c r="A31" s="7" t="s">
        <v>61</v>
      </c>
      <c r="B31" s="10">
        <f t="shared" si="14"/>
        <v>1168033.9277682223</v>
      </c>
      <c r="C31" s="10">
        <f t="shared" si="0"/>
        <v>19369.895968823017</v>
      </c>
      <c r="D31" s="29">
        <f t="shared" si="13"/>
        <v>55668.975438593443</v>
      </c>
      <c r="E31" s="10">
        <f t="shared" si="15"/>
        <v>690435.32113545237</v>
      </c>
      <c r="F31" s="10">
        <f t="shared" si="1"/>
        <v>11449.71907549625</v>
      </c>
      <c r="G31" s="29">
        <f t="shared" si="2"/>
        <v>55668.975438593443</v>
      </c>
      <c r="H31" s="10">
        <f t="shared" si="16"/>
        <v>108628.41214922781</v>
      </c>
      <c r="I31" s="10">
        <f t="shared" si="3"/>
        <v>1801.4211681413608</v>
      </c>
      <c r="J31" s="29">
        <f t="shared" si="4"/>
        <v>110429.83331736916</v>
      </c>
      <c r="K31" s="10">
        <f t="shared" si="17"/>
        <v>0</v>
      </c>
      <c r="L31" s="10">
        <f t="shared" si="5"/>
        <v>0</v>
      </c>
      <c r="M31" s="29">
        <f t="shared" si="6"/>
        <v>0</v>
      </c>
      <c r="N31" s="10">
        <f t="shared" si="18"/>
        <v>0</v>
      </c>
      <c r="O31" s="10">
        <f t="shared" si="7"/>
        <v>0</v>
      </c>
      <c r="P31" s="29">
        <f t="shared" si="8"/>
        <v>0</v>
      </c>
      <c r="Q31" s="10">
        <f t="shared" si="19"/>
        <v>0</v>
      </c>
      <c r="R31" s="10">
        <f t="shared" si="9"/>
        <v>0</v>
      </c>
      <c r="S31" s="29">
        <f t="shared" si="10"/>
        <v>0</v>
      </c>
      <c r="T31" s="10">
        <f t="shared" si="20"/>
        <v>0</v>
      </c>
      <c r="U31" s="10">
        <f t="shared" si="11"/>
        <v>0</v>
      </c>
      <c r="V31" s="29">
        <f t="shared" si="12"/>
        <v>0</v>
      </c>
    </row>
    <row r="32" spans="1:23" ht="16.5" thickTop="1" thickBot="1" x14ac:dyDescent="0.3">
      <c r="A32" s="30" t="s">
        <v>23</v>
      </c>
      <c r="B32" s="11"/>
      <c r="C32" s="12">
        <f>SUM(C20:C31)</f>
        <v>268968.57812297932</v>
      </c>
      <c r="D32" s="31">
        <f>SUM(D20:D31)</f>
        <v>637233.72982452775</v>
      </c>
      <c r="E32" s="11"/>
      <c r="F32" s="12">
        <f>SUM(F20:F31)</f>
        <v>182508.92173702476</v>
      </c>
      <c r="G32" s="31">
        <f>SUM(G20:G31)</f>
        <v>668027.70526312117</v>
      </c>
      <c r="H32" s="11"/>
      <c r="I32" s="12">
        <f>SUM(I20:I31)</f>
        <v>76572.49836954182</v>
      </c>
      <c r="J32" s="31">
        <f>SUM(J20:J31)</f>
        <v>722788.56314189686</v>
      </c>
      <c r="K32" s="11"/>
      <c r="L32" s="12">
        <f>SUM(L20:L31)</f>
        <v>0</v>
      </c>
      <c r="M32" s="31">
        <f>SUM(M20:M31)</f>
        <v>0</v>
      </c>
      <c r="N32" s="11"/>
      <c r="O32" s="12">
        <f>SUM(O20:O31)</f>
        <v>0</v>
      </c>
      <c r="P32" s="31">
        <f>SUM(P20:P31)</f>
        <v>0</v>
      </c>
      <c r="Q32" s="11"/>
      <c r="R32" s="12">
        <f>SUM(R20:R31)</f>
        <v>0</v>
      </c>
      <c r="S32" s="31">
        <f>SUM(S20:S31)</f>
        <v>0</v>
      </c>
      <c r="T32" s="11"/>
      <c r="U32" s="12">
        <f>SUM(U20:U31)</f>
        <v>0</v>
      </c>
      <c r="V32" s="31">
        <f>SUM(V20:V31)</f>
        <v>0</v>
      </c>
    </row>
    <row r="33" spans="1:36" ht="12.75" customHeight="1" thickBot="1" x14ac:dyDescent="0.3">
      <c r="A33" s="161" t="s">
        <v>22</v>
      </c>
      <c r="B33" s="48" t="s">
        <v>31</v>
      </c>
      <c r="C33" s="49"/>
      <c r="D33" s="50"/>
      <c r="E33" s="157" t="s">
        <v>32</v>
      </c>
      <c r="F33" s="158"/>
      <c r="G33" s="159"/>
      <c r="H33" s="157" t="s">
        <v>33</v>
      </c>
      <c r="I33" s="158"/>
      <c r="J33" s="159"/>
      <c r="K33" s="157" t="s">
        <v>34</v>
      </c>
      <c r="L33" s="158"/>
      <c r="M33" s="159"/>
      <c r="N33" s="157" t="s">
        <v>35</v>
      </c>
      <c r="O33" s="158"/>
      <c r="P33" s="159"/>
      <c r="Q33" s="157" t="s">
        <v>36</v>
      </c>
      <c r="R33" s="158"/>
      <c r="S33" s="159"/>
      <c r="T33" s="157" t="s">
        <v>37</v>
      </c>
      <c r="U33" s="158"/>
      <c r="V33" s="159"/>
    </row>
    <row r="34" spans="1:36" ht="30.75" thickBot="1" x14ac:dyDescent="0.3">
      <c r="A34" s="162"/>
      <c r="B34" s="5" t="s">
        <v>45</v>
      </c>
      <c r="C34" s="6" t="s">
        <v>46</v>
      </c>
      <c r="D34" s="6" t="s">
        <v>47</v>
      </c>
      <c r="E34" s="5" t="s">
        <v>45</v>
      </c>
      <c r="F34" s="6" t="s">
        <v>46</v>
      </c>
      <c r="G34" s="6" t="s">
        <v>47</v>
      </c>
      <c r="H34" s="5" t="s">
        <v>45</v>
      </c>
      <c r="I34" s="6" t="s">
        <v>46</v>
      </c>
      <c r="J34" s="6" t="s">
        <v>47</v>
      </c>
      <c r="K34" s="5" t="s">
        <v>45</v>
      </c>
      <c r="L34" s="6" t="s">
        <v>46</v>
      </c>
      <c r="M34" s="6" t="s">
        <v>47</v>
      </c>
      <c r="N34" s="5" t="s">
        <v>45</v>
      </c>
      <c r="O34" s="6" t="s">
        <v>46</v>
      </c>
      <c r="P34" s="6" t="s">
        <v>47</v>
      </c>
      <c r="Q34" s="5" t="s">
        <v>45</v>
      </c>
      <c r="R34" s="6" t="s">
        <v>46</v>
      </c>
      <c r="S34" s="6" t="s">
        <v>47</v>
      </c>
      <c r="T34" s="5" t="s">
        <v>45</v>
      </c>
      <c r="U34" s="6" t="s">
        <v>46</v>
      </c>
      <c r="V34" s="6" t="s">
        <v>47</v>
      </c>
    </row>
    <row r="35" spans="1:36" ht="15.75" thickTop="1" x14ac:dyDescent="0.25">
      <c r="A35" s="7" t="s">
        <v>19</v>
      </c>
      <c r="B35" s="8">
        <f>IF(data=1,IF((T31-sumproplat)&gt;0,T31-sumproplat,0),IF(T31-(sumproplat-U31)&gt;0,T31-(V31-U31),0))</f>
        <v>0</v>
      </c>
      <c r="C35" s="8">
        <f t="shared" ref="C35:C46" si="21">IF(data=1,B35*(PROC/36500)*30.42,B35*(PROC/36000)*30)</f>
        <v>0</v>
      </c>
      <c r="D35" s="29">
        <f t="shared" ref="D35:D46" si="22">IF(data=1,IF(C35&gt;1,C35+sumproplat,0),IF(B35&gt;sumproplat*2,sumproplat,B35+C35))</f>
        <v>0</v>
      </c>
      <c r="E35" s="8">
        <f>IF(data=1,IF((B46-sumproplat)&gt;0,B46-sumproplat,0),IF(B46-(sumproplat-C46)&gt;0,B46-(D46-C46),0))</f>
        <v>0</v>
      </c>
      <c r="F35" s="8">
        <f t="shared" ref="F35:F46" si="23">IF(data=1,E35*(PROC/36500)*30.42,E35*(PROC/36000)*30)</f>
        <v>0</v>
      </c>
      <c r="G35" s="29">
        <f t="shared" ref="G35:G46" si="24">IF(data=1,IF(F35&gt;1,F35+sumproplat,0),IF(E35&gt;sumproplat*2,sumproplat,E35+F35))</f>
        <v>0</v>
      </c>
      <c r="H35" s="8">
        <f>IF(data=1,IF((E46-sumproplat)&gt;0,E46-sumproplat,0),IF(E46-(sumproplat-F46)&gt;0,E46-(G46-F46),0))</f>
        <v>0</v>
      </c>
      <c r="I35" s="8">
        <f t="shared" ref="I35:I46" si="25">IF(data=1,H35*(PROC/36500)*30.42,H35*(PROC/36000)*30)</f>
        <v>0</v>
      </c>
      <c r="J35" s="29">
        <f t="shared" ref="J35:J46" si="26">IF(data=1,IF(I35&gt;1,I35+sumproplat,0),IF(H35&gt;sumproplat*2,sumproplat,H35+I35))</f>
        <v>0</v>
      </c>
      <c r="K35" s="8">
        <f>IF(data=1,IF((H46-sumproplat)&gt;0,H46-sumproplat,0),IF(H46-(sumproplat-I46)&gt;0,H46-(J46-I46),0))</f>
        <v>0</v>
      </c>
      <c r="L35" s="8">
        <f t="shared" ref="L35:L46" si="27">IF(data=1,K35*(PROC/36500)*30.42,K35*(PROC/36000)*30)</f>
        <v>0</v>
      </c>
      <c r="M35" s="29">
        <f t="shared" ref="M35:M46" si="28">IF(data=1,IF(L35&gt;1,L35+sumproplat,0),IF(K35&gt;sumproplat*2,sumproplat,K35+L35))</f>
        <v>0</v>
      </c>
      <c r="N35" s="8">
        <f>IF(data=1,IF((K46-sumproplat)&gt;0,K46-sumproplat,0),IF(K46-(sumproplat-L46)&gt;0,K46-(M46-L46),0))</f>
        <v>0</v>
      </c>
      <c r="O35" s="8">
        <f t="shared" ref="O35:O46" si="29">IF(data=1,N35*(PROC/36500)*30.42,N35*(PROC/36000)*30)</f>
        <v>0</v>
      </c>
      <c r="P35" s="29">
        <f t="shared" ref="P35:P46" si="30">IF(data=1,IF(O35&gt;1,O35+sumproplat,0),IF(N35&gt;sumproplat*2,sumproplat,N35+O35))</f>
        <v>0</v>
      </c>
      <c r="Q35" s="8">
        <f>IF(data=1,IF((N46-sumproplat)&gt;0,N46-sumproplat,0),IF(N46-(sumproplat-O46)&gt;0,N46-(P46-O46),0))</f>
        <v>0</v>
      </c>
      <c r="R35" s="8">
        <f t="shared" ref="R35:R46" si="31">IF(data=1,Q35*(PROC/36500)*30.42,Q35*(PROC/36000)*30)</f>
        <v>0</v>
      </c>
      <c r="S35" s="29">
        <f t="shared" ref="S35:S46" si="32">IF(data=1,IF(R35&gt;1,R35+sumproplat,0),IF(Q35&gt;sumproplat*2,sumproplat,Q35+R35))</f>
        <v>0</v>
      </c>
      <c r="T35" s="8">
        <f>IF(data=1,IF((Q46-sumproplat)&gt;0,Q46-sumproplat,0),IF(Q46-(sumproplat-R46)&gt;0,Q46-(S46-R46),0))</f>
        <v>0</v>
      </c>
      <c r="U35" s="8">
        <f t="shared" ref="U35:U46" si="33">IF(data=1,T35*(PROC/36500)*30.42,T35*(PROC/36000)*30)</f>
        <v>0</v>
      </c>
      <c r="V35" s="29">
        <f t="shared" ref="V35:V46" si="34">IF(data=1,IF(U35&gt;1,U35+sumproplat,0),IF(T35&gt;sumproplat*2,sumproplat,T35+U35))</f>
        <v>0</v>
      </c>
    </row>
    <row r="36" spans="1:36" x14ac:dyDescent="0.25">
      <c r="A36" s="7" t="s">
        <v>20</v>
      </c>
      <c r="B36" s="9">
        <f>IF(data=1,IF((B35-sumproplat)&gt;0,B35-sumproplat,0),IF(B35-(sumproplat-C35)&gt;0,B35-(D35-C35),0))</f>
        <v>0</v>
      </c>
      <c r="C36" s="9">
        <f t="shared" si="21"/>
        <v>0</v>
      </c>
      <c r="D36" s="29">
        <f t="shared" si="22"/>
        <v>0</v>
      </c>
      <c r="E36" s="9">
        <f>IF(data=1,IF((E35-sumproplat)&gt;0,E35-sumproplat,0),IF(E35-(sumproplat-F35)&gt;0,E35-(G35-F35),0))</f>
        <v>0</v>
      </c>
      <c r="F36" s="9">
        <f t="shared" si="23"/>
        <v>0</v>
      </c>
      <c r="G36" s="29">
        <f t="shared" si="24"/>
        <v>0</v>
      </c>
      <c r="H36" s="9">
        <f>IF(data=1,IF((H35-sumproplat)&gt;0,H35-sumproplat,0),IF(H35-(sumproplat-I35)&gt;0,H35-(J35-I35),0))</f>
        <v>0</v>
      </c>
      <c r="I36" s="9">
        <f t="shared" si="25"/>
        <v>0</v>
      </c>
      <c r="J36" s="29">
        <f t="shared" si="26"/>
        <v>0</v>
      </c>
      <c r="K36" s="9">
        <f>IF(data=1,IF((K35-sumproplat)&gt;0,K35-sumproplat,0),IF(K35-(sumproplat-L35)&gt;0,K35-(M35-L35),0))</f>
        <v>0</v>
      </c>
      <c r="L36" s="9">
        <f t="shared" si="27"/>
        <v>0</v>
      </c>
      <c r="M36" s="29">
        <f t="shared" si="28"/>
        <v>0</v>
      </c>
      <c r="N36" s="9">
        <f>IF(data=1,IF((N35-sumproplat)&gt;0,N35-sumproplat,0),IF(N35-(sumproplat-O35)&gt;0,N35-(P35-O35),0))</f>
        <v>0</v>
      </c>
      <c r="O36" s="9">
        <f t="shared" si="29"/>
        <v>0</v>
      </c>
      <c r="P36" s="29">
        <f t="shared" si="30"/>
        <v>0</v>
      </c>
      <c r="Q36" s="9">
        <f>IF(data=1,IF((Q35-sumproplat)&gt;0,Q35-sumproplat,0),IF(Q35-(sumproplat-R35)&gt;0,Q35-(S35-R35),0))</f>
        <v>0</v>
      </c>
      <c r="R36" s="9">
        <f t="shared" si="31"/>
        <v>0</v>
      </c>
      <c r="S36" s="29">
        <f t="shared" si="32"/>
        <v>0</v>
      </c>
      <c r="T36" s="9">
        <f>IF(data=1,IF((T35-sumproplat)&gt;0,T35-sumproplat,0),IF(T35-(sumproplat-U35)&gt;0,T35-(V35-U35),0))</f>
        <v>0</v>
      </c>
      <c r="U36" s="9">
        <f t="shared" si="33"/>
        <v>0</v>
      </c>
      <c r="V36" s="29">
        <f t="shared" si="34"/>
        <v>0</v>
      </c>
    </row>
    <row r="37" spans="1:36" x14ac:dyDescent="0.25">
      <c r="A37" s="7" t="s">
        <v>21</v>
      </c>
      <c r="B37" s="9">
        <f t="shared" ref="B37:B46" si="35">IF(data=1,IF((B36-sumproplat)&gt;0,B36-sumproplat,0),IF(B36-(sumproplat-C36)&gt;0,B36-(D36-C36),0))</f>
        <v>0</v>
      </c>
      <c r="C37" s="9">
        <f t="shared" si="21"/>
        <v>0</v>
      </c>
      <c r="D37" s="29">
        <f t="shared" si="22"/>
        <v>0</v>
      </c>
      <c r="E37" s="9">
        <f t="shared" ref="E37:E46" si="36">IF(data=1,IF((E36-sumproplat)&gt;0,E36-sumproplat,0),IF(E36-(sumproplat-F36)&gt;0,E36-(G36-F36),0))</f>
        <v>0</v>
      </c>
      <c r="F37" s="9">
        <f t="shared" si="23"/>
        <v>0</v>
      </c>
      <c r="G37" s="29">
        <f t="shared" si="24"/>
        <v>0</v>
      </c>
      <c r="H37" s="9">
        <f t="shared" ref="H37:H46" si="37">IF(data=1,IF((H36-sumproplat)&gt;0,H36-sumproplat,0),IF(H36-(sumproplat-I36)&gt;0,H36-(J36-I36),0))</f>
        <v>0</v>
      </c>
      <c r="I37" s="9">
        <f t="shared" si="25"/>
        <v>0</v>
      </c>
      <c r="J37" s="29">
        <f t="shared" si="26"/>
        <v>0</v>
      </c>
      <c r="K37" s="9">
        <f t="shared" ref="K37:K46" si="38">IF(data=1,IF((K36-sumproplat)&gt;0,K36-sumproplat,0),IF(K36-(sumproplat-L36)&gt;0,K36-(M36-L36),0))</f>
        <v>0</v>
      </c>
      <c r="L37" s="9">
        <f t="shared" si="27"/>
        <v>0</v>
      </c>
      <c r="M37" s="29">
        <f t="shared" si="28"/>
        <v>0</v>
      </c>
      <c r="N37" s="9">
        <f t="shared" ref="N37:N46" si="39">IF(data=1,IF((N36-sumproplat)&gt;0,N36-sumproplat,0),IF(N36-(sumproplat-O36)&gt;0,N36-(P36-O36),0))</f>
        <v>0</v>
      </c>
      <c r="O37" s="9">
        <f t="shared" si="29"/>
        <v>0</v>
      </c>
      <c r="P37" s="29">
        <f t="shared" si="30"/>
        <v>0</v>
      </c>
      <c r="Q37" s="9">
        <f t="shared" ref="Q37:Q46" si="40">IF(data=1,IF((Q36-sumproplat)&gt;0,Q36-sumproplat,0),IF(Q36-(sumproplat-R36)&gt;0,Q36-(S36-R36),0))</f>
        <v>0</v>
      </c>
      <c r="R37" s="9">
        <f t="shared" si="31"/>
        <v>0</v>
      </c>
      <c r="S37" s="29">
        <f t="shared" si="32"/>
        <v>0</v>
      </c>
      <c r="T37" s="9">
        <f t="shared" ref="T37:T46" si="41">IF(data=1,IF((T36-sumproplat)&gt;0,T36-sumproplat,0),IF(T36-(sumproplat-U36)&gt;0,T36-(V36-U36),0))</f>
        <v>0</v>
      </c>
      <c r="U37" s="9">
        <f t="shared" si="33"/>
        <v>0</v>
      </c>
      <c r="V37" s="29">
        <f t="shared" si="34"/>
        <v>0</v>
      </c>
    </row>
    <row r="38" spans="1:36" x14ac:dyDescent="0.25">
      <c r="A38" s="7" t="s">
        <v>53</v>
      </c>
      <c r="B38" s="9">
        <f t="shared" si="35"/>
        <v>0</v>
      </c>
      <c r="C38" s="9">
        <f t="shared" si="21"/>
        <v>0</v>
      </c>
      <c r="D38" s="29">
        <f t="shared" si="22"/>
        <v>0</v>
      </c>
      <c r="E38" s="9">
        <f t="shared" si="36"/>
        <v>0</v>
      </c>
      <c r="F38" s="9">
        <f t="shared" si="23"/>
        <v>0</v>
      </c>
      <c r="G38" s="29">
        <f t="shared" si="24"/>
        <v>0</v>
      </c>
      <c r="H38" s="9">
        <f t="shared" si="37"/>
        <v>0</v>
      </c>
      <c r="I38" s="9">
        <f t="shared" si="25"/>
        <v>0</v>
      </c>
      <c r="J38" s="29">
        <f t="shared" si="26"/>
        <v>0</v>
      </c>
      <c r="K38" s="9">
        <f t="shared" si="38"/>
        <v>0</v>
      </c>
      <c r="L38" s="9">
        <f t="shared" si="27"/>
        <v>0</v>
      </c>
      <c r="M38" s="29">
        <f t="shared" si="28"/>
        <v>0</v>
      </c>
      <c r="N38" s="9">
        <f t="shared" si="39"/>
        <v>0</v>
      </c>
      <c r="O38" s="9">
        <f t="shared" si="29"/>
        <v>0</v>
      </c>
      <c r="P38" s="29">
        <f t="shared" si="30"/>
        <v>0</v>
      </c>
      <c r="Q38" s="9">
        <f t="shared" si="40"/>
        <v>0</v>
      </c>
      <c r="R38" s="9">
        <f t="shared" si="31"/>
        <v>0</v>
      </c>
      <c r="S38" s="29">
        <f t="shared" si="32"/>
        <v>0</v>
      </c>
      <c r="T38" s="9">
        <f t="shared" si="41"/>
        <v>0</v>
      </c>
      <c r="U38" s="9">
        <f t="shared" si="33"/>
        <v>0</v>
      </c>
      <c r="V38" s="29">
        <f t="shared" si="34"/>
        <v>0</v>
      </c>
    </row>
    <row r="39" spans="1:36" x14ac:dyDescent="0.25">
      <c r="A39" s="7" t="s">
        <v>54</v>
      </c>
      <c r="B39" s="9">
        <f t="shared" si="35"/>
        <v>0</v>
      </c>
      <c r="C39" s="9">
        <f t="shared" si="21"/>
        <v>0</v>
      </c>
      <c r="D39" s="29">
        <f t="shared" si="22"/>
        <v>0</v>
      </c>
      <c r="E39" s="9">
        <f t="shared" si="36"/>
        <v>0</v>
      </c>
      <c r="F39" s="9">
        <f t="shared" si="23"/>
        <v>0</v>
      </c>
      <c r="G39" s="29">
        <f t="shared" si="24"/>
        <v>0</v>
      </c>
      <c r="H39" s="9">
        <f t="shared" si="37"/>
        <v>0</v>
      </c>
      <c r="I39" s="9">
        <f t="shared" si="25"/>
        <v>0</v>
      </c>
      <c r="J39" s="29">
        <f t="shared" si="26"/>
        <v>0</v>
      </c>
      <c r="K39" s="9">
        <f t="shared" si="38"/>
        <v>0</v>
      </c>
      <c r="L39" s="9">
        <f t="shared" si="27"/>
        <v>0</v>
      </c>
      <c r="M39" s="29">
        <f t="shared" si="28"/>
        <v>0</v>
      </c>
      <c r="N39" s="9">
        <f t="shared" si="39"/>
        <v>0</v>
      </c>
      <c r="O39" s="9">
        <f t="shared" si="29"/>
        <v>0</v>
      </c>
      <c r="P39" s="29">
        <f t="shared" si="30"/>
        <v>0</v>
      </c>
      <c r="Q39" s="9">
        <f t="shared" si="40"/>
        <v>0</v>
      </c>
      <c r="R39" s="9">
        <f t="shared" si="31"/>
        <v>0</v>
      </c>
      <c r="S39" s="29">
        <f t="shared" si="32"/>
        <v>0</v>
      </c>
      <c r="T39" s="9">
        <f t="shared" si="41"/>
        <v>0</v>
      </c>
      <c r="U39" s="9">
        <f t="shared" si="33"/>
        <v>0</v>
      </c>
      <c r="V39" s="29">
        <f t="shared" si="34"/>
        <v>0</v>
      </c>
    </row>
    <row r="40" spans="1:36" x14ac:dyDescent="0.25">
      <c r="A40" s="7" t="s">
        <v>55</v>
      </c>
      <c r="B40" s="9">
        <f t="shared" si="35"/>
        <v>0</v>
      </c>
      <c r="C40" s="9">
        <f t="shared" si="21"/>
        <v>0</v>
      </c>
      <c r="D40" s="29">
        <f t="shared" si="22"/>
        <v>0</v>
      </c>
      <c r="E40" s="9">
        <f t="shared" si="36"/>
        <v>0</v>
      </c>
      <c r="F40" s="9">
        <f t="shared" si="23"/>
        <v>0</v>
      </c>
      <c r="G40" s="29">
        <f t="shared" si="24"/>
        <v>0</v>
      </c>
      <c r="H40" s="9">
        <f t="shared" si="37"/>
        <v>0</v>
      </c>
      <c r="I40" s="9">
        <f t="shared" si="25"/>
        <v>0</v>
      </c>
      <c r="J40" s="29">
        <f t="shared" si="26"/>
        <v>0</v>
      </c>
      <c r="K40" s="9">
        <f t="shared" si="38"/>
        <v>0</v>
      </c>
      <c r="L40" s="9">
        <f t="shared" si="27"/>
        <v>0</v>
      </c>
      <c r="M40" s="29">
        <f t="shared" si="28"/>
        <v>0</v>
      </c>
      <c r="N40" s="9">
        <f t="shared" si="39"/>
        <v>0</v>
      </c>
      <c r="O40" s="9">
        <f t="shared" si="29"/>
        <v>0</v>
      </c>
      <c r="P40" s="29">
        <f t="shared" si="30"/>
        <v>0</v>
      </c>
      <c r="Q40" s="9">
        <f t="shared" si="40"/>
        <v>0</v>
      </c>
      <c r="R40" s="9">
        <f t="shared" si="31"/>
        <v>0</v>
      </c>
      <c r="S40" s="29">
        <f t="shared" si="32"/>
        <v>0</v>
      </c>
      <c r="T40" s="9">
        <f t="shared" si="41"/>
        <v>0</v>
      </c>
      <c r="U40" s="9">
        <f t="shared" si="33"/>
        <v>0</v>
      </c>
      <c r="V40" s="29">
        <f t="shared" si="34"/>
        <v>0</v>
      </c>
    </row>
    <row r="41" spans="1:36" x14ac:dyDescent="0.25">
      <c r="A41" s="7" t="s">
        <v>56</v>
      </c>
      <c r="B41" s="9">
        <f t="shared" si="35"/>
        <v>0</v>
      </c>
      <c r="C41" s="9">
        <f t="shared" si="21"/>
        <v>0</v>
      </c>
      <c r="D41" s="29">
        <f t="shared" si="22"/>
        <v>0</v>
      </c>
      <c r="E41" s="9">
        <f t="shared" si="36"/>
        <v>0</v>
      </c>
      <c r="F41" s="9">
        <f t="shared" si="23"/>
        <v>0</v>
      </c>
      <c r="G41" s="29">
        <f t="shared" si="24"/>
        <v>0</v>
      </c>
      <c r="H41" s="9">
        <f t="shared" si="37"/>
        <v>0</v>
      </c>
      <c r="I41" s="9">
        <f t="shared" si="25"/>
        <v>0</v>
      </c>
      <c r="J41" s="29">
        <f t="shared" si="26"/>
        <v>0</v>
      </c>
      <c r="K41" s="9">
        <f t="shared" si="38"/>
        <v>0</v>
      </c>
      <c r="L41" s="9">
        <f t="shared" si="27"/>
        <v>0</v>
      </c>
      <c r="M41" s="29">
        <f t="shared" si="28"/>
        <v>0</v>
      </c>
      <c r="N41" s="9">
        <f t="shared" si="39"/>
        <v>0</v>
      </c>
      <c r="O41" s="9">
        <f t="shared" si="29"/>
        <v>0</v>
      </c>
      <c r="P41" s="29">
        <f t="shared" si="30"/>
        <v>0</v>
      </c>
      <c r="Q41" s="9">
        <f t="shared" si="40"/>
        <v>0</v>
      </c>
      <c r="R41" s="9">
        <f t="shared" si="31"/>
        <v>0</v>
      </c>
      <c r="S41" s="29">
        <f t="shared" si="32"/>
        <v>0</v>
      </c>
      <c r="T41" s="9">
        <f t="shared" si="41"/>
        <v>0</v>
      </c>
      <c r="U41" s="9">
        <f t="shared" si="33"/>
        <v>0</v>
      </c>
      <c r="V41" s="29">
        <f t="shared" si="34"/>
        <v>0</v>
      </c>
    </row>
    <row r="42" spans="1:36" x14ac:dyDescent="0.25">
      <c r="A42" s="7" t="s">
        <v>57</v>
      </c>
      <c r="B42" s="9">
        <f t="shared" si="35"/>
        <v>0</v>
      </c>
      <c r="C42" s="9">
        <f t="shared" si="21"/>
        <v>0</v>
      </c>
      <c r="D42" s="29">
        <f t="shared" si="22"/>
        <v>0</v>
      </c>
      <c r="E42" s="9">
        <f t="shared" si="36"/>
        <v>0</v>
      </c>
      <c r="F42" s="9">
        <f t="shared" si="23"/>
        <v>0</v>
      </c>
      <c r="G42" s="29">
        <f t="shared" si="24"/>
        <v>0</v>
      </c>
      <c r="H42" s="9">
        <f t="shared" si="37"/>
        <v>0</v>
      </c>
      <c r="I42" s="9">
        <f t="shared" si="25"/>
        <v>0</v>
      </c>
      <c r="J42" s="29">
        <f t="shared" si="26"/>
        <v>0</v>
      </c>
      <c r="K42" s="9">
        <f t="shared" si="38"/>
        <v>0</v>
      </c>
      <c r="L42" s="9">
        <f t="shared" si="27"/>
        <v>0</v>
      </c>
      <c r="M42" s="29">
        <f t="shared" si="28"/>
        <v>0</v>
      </c>
      <c r="N42" s="9">
        <f t="shared" si="39"/>
        <v>0</v>
      </c>
      <c r="O42" s="9">
        <f t="shared" si="29"/>
        <v>0</v>
      </c>
      <c r="P42" s="29">
        <f t="shared" si="30"/>
        <v>0</v>
      </c>
      <c r="Q42" s="9">
        <f t="shared" si="40"/>
        <v>0</v>
      </c>
      <c r="R42" s="9">
        <f t="shared" si="31"/>
        <v>0</v>
      </c>
      <c r="S42" s="29">
        <f t="shared" si="32"/>
        <v>0</v>
      </c>
      <c r="T42" s="9">
        <f t="shared" si="41"/>
        <v>0</v>
      </c>
      <c r="U42" s="9">
        <f t="shared" si="33"/>
        <v>0</v>
      </c>
      <c r="V42" s="29">
        <f t="shared" si="34"/>
        <v>0</v>
      </c>
    </row>
    <row r="43" spans="1:36" x14ac:dyDescent="0.25">
      <c r="A43" s="7" t="s">
        <v>58</v>
      </c>
      <c r="B43" s="9">
        <f t="shared" si="35"/>
        <v>0</v>
      </c>
      <c r="C43" s="9">
        <f t="shared" si="21"/>
        <v>0</v>
      </c>
      <c r="D43" s="29">
        <f t="shared" si="22"/>
        <v>0</v>
      </c>
      <c r="E43" s="9">
        <f t="shared" si="36"/>
        <v>0</v>
      </c>
      <c r="F43" s="9">
        <f t="shared" si="23"/>
        <v>0</v>
      </c>
      <c r="G43" s="29">
        <f t="shared" si="24"/>
        <v>0</v>
      </c>
      <c r="H43" s="9">
        <f t="shared" si="37"/>
        <v>0</v>
      </c>
      <c r="I43" s="9">
        <f t="shared" si="25"/>
        <v>0</v>
      </c>
      <c r="J43" s="29">
        <f t="shared" si="26"/>
        <v>0</v>
      </c>
      <c r="K43" s="9">
        <f t="shared" si="38"/>
        <v>0</v>
      </c>
      <c r="L43" s="9">
        <f t="shared" si="27"/>
        <v>0</v>
      </c>
      <c r="M43" s="29">
        <f t="shared" si="28"/>
        <v>0</v>
      </c>
      <c r="N43" s="9">
        <f t="shared" si="39"/>
        <v>0</v>
      </c>
      <c r="O43" s="9">
        <f t="shared" si="29"/>
        <v>0</v>
      </c>
      <c r="P43" s="29">
        <f t="shared" si="30"/>
        <v>0</v>
      </c>
      <c r="Q43" s="9">
        <f t="shared" si="40"/>
        <v>0</v>
      </c>
      <c r="R43" s="9">
        <f t="shared" si="31"/>
        <v>0</v>
      </c>
      <c r="S43" s="29">
        <f t="shared" si="32"/>
        <v>0</v>
      </c>
      <c r="T43" s="9">
        <f t="shared" si="41"/>
        <v>0</v>
      </c>
      <c r="U43" s="9">
        <f t="shared" si="33"/>
        <v>0</v>
      </c>
      <c r="V43" s="29">
        <f t="shared" si="34"/>
        <v>0</v>
      </c>
    </row>
    <row r="44" spans="1:36" x14ac:dyDescent="0.25">
      <c r="A44" s="7" t="s">
        <v>59</v>
      </c>
      <c r="B44" s="9">
        <f t="shared" si="35"/>
        <v>0</v>
      </c>
      <c r="C44" s="9">
        <f t="shared" si="21"/>
        <v>0</v>
      </c>
      <c r="D44" s="29">
        <f t="shared" si="22"/>
        <v>0</v>
      </c>
      <c r="E44" s="9">
        <f t="shared" si="36"/>
        <v>0</v>
      </c>
      <c r="F44" s="9">
        <f t="shared" si="23"/>
        <v>0</v>
      </c>
      <c r="G44" s="29">
        <f t="shared" si="24"/>
        <v>0</v>
      </c>
      <c r="H44" s="9">
        <f t="shared" si="37"/>
        <v>0</v>
      </c>
      <c r="I44" s="9">
        <f t="shared" si="25"/>
        <v>0</v>
      </c>
      <c r="J44" s="29">
        <f t="shared" si="26"/>
        <v>0</v>
      </c>
      <c r="K44" s="9">
        <f t="shared" si="38"/>
        <v>0</v>
      </c>
      <c r="L44" s="9">
        <f t="shared" si="27"/>
        <v>0</v>
      </c>
      <c r="M44" s="29">
        <f t="shared" si="28"/>
        <v>0</v>
      </c>
      <c r="N44" s="9">
        <f t="shared" si="39"/>
        <v>0</v>
      </c>
      <c r="O44" s="9">
        <f t="shared" si="29"/>
        <v>0</v>
      </c>
      <c r="P44" s="29">
        <f t="shared" si="30"/>
        <v>0</v>
      </c>
      <c r="Q44" s="9">
        <f t="shared" si="40"/>
        <v>0</v>
      </c>
      <c r="R44" s="9">
        <f t="shared" si="31"/>
        <v>0</v>
      </c>
      <c r="S44" s="29">
        <f t="shared" si="32"/>
        <v>0</v>
      </c>
      <c r="T44" s="9">
        <f t="shared" si="41"/>
        <v>0</v>
      </c>
      <c r="U44" s="9">
        <f t="shared" si="33"/>
        <v>0</v>
      </c>
      <c r="V44" s="29">
        <f t="shared" si="34"/>
        <v>0</v>
      </c>
    </row>
    <row r="45" spans="1:36" x14ac:dyDescent="0.25">
      <c r="A45" s="7" t="s">
        <v>60</v>
      </c>
      <c r="B45" s="9">
        <f t="shared" si="35"/>
        <v>0</v>
      </c>
      <c r="C45" s="9">
        <f t="shared" si="21"/>
        <v>0</v>
      </c>
      <c r="D45" s="29">
        <f t="shared" si="22"/>
        <v>0</v>
      </c>
      <c r="E45" s="9">
        <f t="shared" si="36"/>
        <v>0</v>
      </c>
      <c r="F45" s="9">
        <f t="shared" si="23"/>
        <v>0</v>
      </c>
      <c r="G45" s="29">
        <f t="shared" si="24"/>
        <v>0</v>
      </c>
      <c r="H45" s="9">
        <f t="shared" si="37"/>
        <v>0</v>
      </c>
      <c r="I45" s="9">
        <f t="shared" si="25"/>
        <v>0</v>
      </c>
      <c r="J45" s="29">
        <f t="shared" si="26"/>
        <v>0</v>
      </c>
      <c r="K45" s="9">
        <f t="shared" si="38"/>
        <v>0</v>
      </c>
      <c r="L45" s="9">
        <f t="shared" si="27"/>
        <v>0</v>
      </c>
      <c r="M45" s="29">
        <f t="shared" si="28"/>
        <v>0</v>
      </c>
      <c r="N45" s="9">
        <f t="shared" si="39"/>
        <v>0</v>
      </c>
      <c r="O45" s="9">
        <f t="shared" si="29"/>
        <v>0</v>
      </c>
      <c r="P45" s="29">
        <f t="shared" si="30"/>
        <v>0</v>
      </c>
      <c r="Q45" s="9">
        <f t="shared" si="40"/>
        <v>0</v>
      </c>
      <c r="R45" s="9">
        <f t="shared" si="31"/>
        <v>0</v>
      </c>
      <c r="S45" s="29">
        <f t="shared" si="32"/>
        <v>0</v>
      </c>
      <c r="T45" s="9">
        <f t="shared" si="41"/>
        <v>0</v>
      </c>
      <c r="U45" s="9">
        <f t="shared" si="33"/>
        <v>0</v>
      </c>
      <c r="V45" s="29">
        <f t="shared" si="34"/>
        <v>0</v>
      </c>
    </row>
    <row r="46" spans="1:36" ht="15.75" thickBot="1" x14ac:dyDescent="0.3">
      <c r="A46" s="7" t="s">
        <v>61</v>
      </c>
      <c r="B46" s="10">
        <f t="shared" si="35"/>
        <v>0</v>
      </c>
      <c r="C46" s="10">
        <f t="shared" si="21"/>
        <v>0</v>
      </c>
      <c r="D46" s="29">
        <f t="shared" si="22"/>
        <v>0</v>
      </c>
      <c r="E46" s="10">
        <f t="shared" si="36"/>
        <v>0</v>
      </c>
      <c r="F46" s="10">
        <f t="shared" si="23"/>
        <v>0</v>
      </c>
      <c r="G46" s="29">
        <f t="shared" si="24"/>
        <v>0</v>
      </c>
      <c r="H46" s="10">
        <f t="shared" si="37"/>
        <v>0</v>
      </c>
      <c r="I46" s="10">
        <f t="shared" si="25"/>
        <v>0</v>
      </c>
      <c r="J46" s="29">
        <f t="shared" si="26"/>
        <v>0</v>
      </c>
      <c r="K46" s="10">
        <f t="shared" si="38"/>
        <v>0</v>
      </c>
      <c r="L46" s="10">
        <f t="shared" si="27"/>
        <v>0</v>
      </c>
      <c r="M46" s="29">
        <f t="shared" si="28"/>
        <v>0</v>
      </c>
      <c r="N46" s="10">
        <f t="shared" si="39"/>
        <v>0</v>
      </c>
      <c r="O46" s="10">
        <f t="shared" si="29"/>
        <v>0</v>
      </c>
      <c r="P46" s="29">
        <f t="shared" si="30"/>
        <v>0</v>
      </c>
      <c r="Q46" s="10">
        <f t="shared" si="40"/>
        <v>0</v>
      </c>
      <c r="R46" s="10">
        <f t="shared" si="31"/>
        <v>0</v>
      </c>
      <c r="S46" s="29">
        <f t="shared" si="32"/>
        <v>0</v>
      </c>
      <c r="T46" s="10">
        <f t="shared" si="41"/>
        <v>0</v>
      </c>
      <c r="U46" s="10">
        <f t="shared" si="33"/>
        <v>0</v>
      </c>
      <c r="V46" s="29">
        <f t="shared" si="34"/>
        <v>0</v>
      </c>
    </row>
    <row r="47" spans="1:36" ht="16.5" thickTop="1" thickBot="1" x14ac:dyDescent="0.3">
      <c r="A47" s="30" t="s">
        <v>23</v>
      </c>
      <c r="B47" s="11"/>
      <c r="C47" s="12">
        <f>SUM(C35:C46)</f>
        <v>0</v>
      </c>
      <c r="D47" s="31">
        <f>SUM(D35:D46)</f>
        <v>0</v>
      </c>
      <c r="E47" s="11"/>
      <c r="F47" s="12">
        <f>SUM(F35:F46)</f>
        <v>0</v>
      </c>
      <c r="G47" s="31">
        <f>SUM(G35:G46)</f>
        <v>0</v>
      </c>
      <c r="H47" s="11"/>
      <c r="I47" s="12">
        <f>SUM(I35:I46)</f>
        <v>0</v>
      </c>
      <c r="J47" s="31">
        <f>SUM(J35:J46)</f>
        <v>0</v>
      </c>
      <c r="K47" s="11"/>
      <c r="L47" s="12">
        <f>SUM(L35:L46)</f>
        <v>0</v>
      </c>
      <c r="M47" s="31">
        <f>SUM(M35:M46)</f>
        <v>0</v>
      </c>
      <c r="N47" s="11"/>
      <c r="O47" s="12">
        <f>SUM(O35:O46)</f>
        <v>0</v>
      </c>
      <c r="P47" s="31">
        <f>SUM(P35:P46)</f>
        <v>0</v>
      </c>
      <c r="Q47" s="11"/>
      <c r="R47" s="12">
        <f>SUM(R35:R46)</f>
        <v>0</v>
      </c>
      <c r="S47" s="31">
        <f>SUM(S35:S46)</f>
        <v>0</v>
      </c>
      <c r="T47" s="11"/>
      <c r="U47" s="12">
        <f>SUM(U35:U46)</f>
        <v>0</v>
      </c>
      <c r="V47" s="31">
        <f>SUM(V35:V46)</f>
        <v>0</v>
      </c>
    </row>
    <row r="48" spans="1:36" ht="12.75" customHeight="1" thickBot="1" x14ac:dyDescent="0.3">
      <c r="A48" s="161" t="s">
        <v>22</v>
      </c>
      <c r="B48" s="157" t="s">
        <v>38</v>
      </c>
      <c r="C48" s="158"/>
      <c r="D48" s="159"/>
      <c r="E48" s="157" t="s">
        <v>39</v>
      </c>
      <c r="F48" s="158"/>
      <c r="G48" s="159"/>
      <c r="H48" s="157" t="s">
        <v>40</v>
      </c>
      <c r="I48" s="158"/>
      <c r="J48" s="159"/>
      <c r="K48" s="157" t="s">
        <v>41</v>
      </c>
      <c r="L48" s="158"/>
      <c r="M48" s="159"/>
      <c r="N48" s="157" t="s">
        <v>42</v>
      </c>
      <c r="O48" s="158"/>
      <c r="P48" s="159"/>
      <c r="Q48" s="48" t="s">
        <v>43</v>
      </c>
      <c r="R48" s="49"/>
      <c r="S48" s="50"/>
      <c r="T48" s="157" t="s">
        <v>44</v>
      </c>
      <c r="U48" s="158"/>
      <c r="V48" s="159"/>
      <c r="X48" s="13"/>
      <c r="Y48" s="13"/>
      <c r="Z48" s="13"/>
      <c r="AA48" s="13"/>
      <c r="AB48" s="13"/>
      <c r="AC48" s="13"/>
      <c r="AD48" s="13"/>
      <c r="AE48" s="13"/>
      <c r="AF48" s="13"/>
      <c r="AG48" s="13"/>
      <c r="AH48" s="13"/>
      <c r="AI48" s="13"/>
      <c r="AJ48" s="13"/>
    </row>
    <row r="49" spans="1:36" ht="30.75" thickBot="1" x14ac:dyDescent="0.3">
      <c r="A49" s="162"/>
      <c r="B49" s="5" t="s">
        <v>45</v>
      </c>
      <c r="C49" s="6" t="s">
        <v>46</v>
      </c>
      <c r="D49" s="6" t="s">
        <v>47</v>
      </c>
      <c r="E49" s="5" t="s">
        <v>45</v>
      </c>
      <c r="F49" s="6" t="s">
        <v>46</v>
      </c>
      <c r="G49" s="6" t="s">
        <v>47</v>
      </c>
      <c r="H49" s="5" t="s">
        <v>45</v>
      </c>
      <c r="I49" s="6" t="s">
        <v>46</v>
      </c>
      <c r="J49" s="6" t="s">
        <v>47</v>
      </c>
      <c r="K49" s="5" t="s">
        <v>45</v>
      </c>
      <c r="L49" s="6" t="s">
        <v>46</v>
      </c>
      <c r="M49" s="6" t="s">
        <v>47</v>
      </c>
      <c r="N49" s="5" t="s">
        <v>45</v>
      </c>
      <c r="O49" s="6" t="s">
        <v>46</v>
      </c>
      <c r="P49" s="6" t="s">
        <v>47</v>
      </c>
      <c r="Q49" s="5" t="s">
        <v>45</v>
      </c>
      <c r="R49" s="6" t="s">
        <v>46</v>
      </c>
      <c r="S49" s="6" t="s">
        <v>47</v>
      </c>
      <c r="T49" s="5" t="s">
        <v>45</v>
      </c>
      <c r="U49" s="6" t="s">
        <v>46</v>
      </c>
      <c r="V49" s="6" t="s">
        <v>47</v>
      </c>
      <c r="X49" s="13"/>
      <c r="Y49" s="13"/>
      <c r="Z49" s="13"/>
      <c r="AA49" s="13"/>
      <c r="AB49" s="13"/>
      <c r="AC49" s="13"/>
      <c r="AD49" s="13"/>
      <c r="AE49" s="13"/>
      <c r="AF49" s="13"/>
      <c r="AG49" s="13"/>
      <c r="AH49" s="13"/>
      <c r="AI49" s="13"/>
      <c r="AJ49" s="13"/>
    </row>
    <row r="50" spans="1:36" ht="15.75" thickTop="1" x14ac:dyDescent="0.25">
      <c r="A50" s="7" t="s">
        <v>19</v>
      </c>
      <c r="B50" s="8">
        <f>IF(data=1,IF((T46-sumproplat)&gt;0,T46-sumproplat,0),IF(T46-(sumproplat-U46)&gt;0,T46-(V46-U46),0))</f>
        <v>0</v>
      </c>
      <c r="C50" s="8">
        <f t="shared" ref="C50:C61" si="42">IF(data=1,B50*(PROC/36500)*30.42,B50*(PROC/36000)*30)</f>
        <v>0</v>
      </c>
      <c r="D50" s="29">
        <f t="shared" ref="D50:D61" si="43">IF(data=1,IF(C50&gt;1,C50+sumproplat,0),IF(B50&gt;sumproplat*2,sumproplat,B50+C50))</f>
        <v>0</v>
      </c>
      <c r="E50" s="8">
        <f>IF(data=1,IF((B61-sumproplat)&gt;0,B61-sumproplat,0),IF(B61-(sumproplat-C61)&gt;0,B61-(D61-C61),0))</f>
        <v>0</v>
      </c>
      <c r="F50" s="8">
        <f t="shared" ref="F50:F61" si="44">IF(data=1,E50*(PROC/36500)*30.42,E50*(PROC/36000)*30)</f>
        <v>0</v>
      </c>
      <c r="G50" s="29">
        <f t="shared" ref="G50:G61" si="45">IF(data=1,IF(F50&gt;1,F50+sumproplat,0),IF(E50&gt;sumproplat*2,sumproplat,E50+F50))</f>
        <v>0</v>
      </c>
      <c r="H50" s="8">
        <f>IF(data=1,IF((E61-sumproplat)&gt;0,E61-sumproplat,0),IF(E61-(sumproplat-F61)&gt;0,E61-(G61-F61),0))</f>
        <v>0</v>
      </c>
      <c r="I50" s="8">
        <f t="shared" ref="I50:I61" si="46">IF(data=1,H50*(PROC/36500)*30.42,H50*(PROC/36000)*30)</f>
        <v>0</v>
      </c>
      <c r="J50" s="29">
        <f t="shared" ref="J50:J61" si="47">IF(data=1,IF(I50&gt;1,I50+sumproplat,0),IF(H50&gt;sumproplat*2,sumproplat,H50+I50))</f>
        <v>0</v>
      </c>
      <c r="K50" s="8">
        <f>IF(data=1,IF((H61-sumproplat)&gt;0,H61-sumproplat,0),IF(H61-(sumproplat-I61)&gt;0,H61-(J61-I61),0))</f>
        <v>0</v>
      </c>
      <c r="L50" s="8">
        <f t="shared" ref="L50:L61" si="48">IF(data=1,K50*(PROC/36500)*30.42,K50*(PROC/36000)*30)</f>
        <v>0</v>
      </c>
      <c r="M50" s="29">
        <f t="shared" ref="M50:M61" si="49">IF(data=1,IF(L50&gt;1,L50+sumproplat,0),IF(K50&gt;sumproplat*2,sumproplat,K50+L50))</f>
        <v>0</v>
      </c>
      <c r="N50" s="8">
        <f>IF(data=1,IF((K61-sumproplat)&gt;0,K61-sumproplat,0),IF(K61-(sumproplat-L61)&gt;0,K61-(M61-L61),0))</f>
        <v>0</v>
      </c>
      <c r="O50" s="8">
        <f t="shared" ref="O50:O61" si="50">IF(data=1,N50*(PROC/36500)*30.42,N50*(PROC/36000)*30)</f>
        <v>0</v>
      </c>
      <c r="P50" s="29">
        <f t="shared" ref="P50:P61" si="51">IF(data=1,IF(O50&gt;1,O50+sumproplat,0),IF(N50&gt;sumproplat*2,sumproplat,N50+O50))</f>
        <v>0</v>
      </c>
      <c r="Q50" s="8">
        <f>IF(data=1,IF((N61-sumproplat)&gt;0,N61-sumproplat,0),IF(N61-(sumproplat-O61)&gt;0,N61-(P61-O61),0))</f>
        <v>0</v>
      </c>
      <c r="R50" s="8">
        <f t="shared" ref="R50:R61" si="52">IF(data=1,Q50*(PROC/36500)*30.42,Q50*(PROC/36000)*30)</f>
        <v>0</v>
      </c>
      <c r="S50" s="29">
        <f t="shared" ref="S50:S61" si="53">IF(data=1,IF(R50&gt;1,R50+sumproplat,0),IF(Q50&gt;sumproplat*2,sumproplat,Q50+R50))</f>
        <v>0</v>
      </c>
      <c r="T50" s="8">
        <f>IF(data=1,IF((Q61-sumproplat)&gt;0,Q61-sumproplat,0),IF(Q61-(sumproplat-R61)&gt;0,Q61-(S61-R61),0))</f>
        <v>0</v>
      </c>
      <c r="U50" s="8">
        <f t="shared" ref="U50:U61" si="54">IF(data=1,T50*(PROC/36500)*30.42,T50*(PROC/36000)*30)</f>
        <v>0</v>
      </c>
      <c r="V50" s="29">
        <f t="shared" ref="V50:V61" si="55">IF(data=1,IF(U50&gt;1,U50+sumproplat,0),IF(T50&gt;sumproplat*2,sumproplat,T50+U50))</f>
        <v>0</v>
      </c>
      <c r="W50" s="13"/>
      <c r="X50" s="13"/>
      <c r="Y50" s="13"/>
      <c r="Z50" s="13"/>
      <c r="AA50" s="13"/>
      <c r="AB50" s="13"/>
      <c r="AC50" s="13"/>
      <c r="AD50" s="13"/>
      <c r="AE50" s="13"/>
      <c r="AF50" s="13"/>
      <c r="AG50" s="13"/>
      <c r="AH50" s="13"/>
      <c r="AI50" s="13"/>
      <c r="AJ50" s="13"/>
    </row>
    <row r="51" spans="1:36" x14ac:dyDescent="0.25">
      <c r="A51" s="7" t="s">
        <v>20</v>
      </c>
      <c r="B51" s="9">
        <f>IF(data=1,IF((B50-sumproplat)&gt;0,B50-sumproplat,0),IF(B50-(sumproplat-C50)&gt;0,B50-(D50-C50),0))</f>
        <v>0</v>
      </c>
      <c r="C51" s="9">
        <f t="shared" si="42"/>
        <v>0</v>
      </c>
      <c r="D51" s="29">
        <f t="shared" si="43"/>
        <v>0</v>
      </c>
      <c r="E51" s="9">
        <f>IF(data=1,IF((E50-sumproplat)&gt;0,E50-sumproplat,0),IF(E50-(sumproplat-F50)&gt;0,E50-(G50-F50),0))</f>
        <v>0</v>
      </c>
      <c r="F51" s="9">
        <f t="shared" si="44"/>
        <v>0</v>
      </c>
      <c r="G51" s="29">
        <f t="shared" si="45"/>
        <v>0</v>
      </c>
      <c r="H51" s="9">
        <f>IF(data=1,IF((H50-sumproplat)&gt;0,H50-sumproplat,0),IF(H50-(sumproplat-I50)&gt;0,H50-(J50-I50),0))</f>
        <v>0</v>
      </c>
      <c r="I51" s="9">
        <f t="shared" si="46"/>
        <v>0</v>
      </c>
      <c r="J51" s="29">
        <f t="shared" si="47"/>
        <v>0</v>
      </c>
      <c r="K51" s="9">
        <f>IF(data=1,IF((K50-sumproplat)&gt;0,K50-sumproplat,0),IF(K50-(sumproplat-L50)&gt;0,K50-(M50-L50),0))</f>
        <v>0</v>
      </c>
      <c r="L51" s="9">
        <f t="shared" si="48"/>
        <v>0</v>
      </c>
      <c r="M51" s="29">
        <f t="shared" si="49"/>
        <v>0</v>
      </c>
      <c r="N51" s="9">
        <f>IF(data=1,IF((N50-sumproplat)&gt;0,N50-sumproplat,0),IF(N50-(sumproplat-O50)&gt;0,N50-(P50-O50),0))</f>
        <v>0</v>
      </c>
      <c r="O51" s="9">
        <f t="shared" si="50"/>
        <v>0</v>
      </c>
      <c r="P51" s="29">
        <f t="shared" si="51"/>
        <v>0</v>
      </c>
      <c r="Q51" s="9">
        <f>IF(data=1,IF((Q50-sumproplat)&gt;0,Q50-sumproplat,0),IF(Q50-(sumproplat-R50)&gt;0,Q50-(S50-R50),0))</f>
        <v>0</v>
      </c>
      <c r="R51" s="9">
        <f t="shared" si="52"/>
        <v>0</v>
      </c>
      <c r="S51" s="29">
        <f t="shared" si="53"/>
        <v>0</v>
      </c>
      <c r="T51" s="9">
        <f>IF(data=1,IF((T50-sumproplat)&gt;0,T50-sumproplat,0),IF(T50-(sumproplat-U50)&gt;0,T50-(V50-U50),0))</f>
        <v>0</v>
      </c>
      <c r="U51" s="9">
        <f t="shared" si="54"/>
        <v>0</v>
      </c>
      <c r="V51" s="29">
        <f t="shared" si="55"/>
        <v>0</v>
      </c>
      <c r="W51" s="13"/>
      <c r="X51" s="13"/>
      <c r="Y51" s="13"/>
      <c r="Z51" s="13"/>
      <c r="AA51" s="13"/>
      <c r="AB51" s="13"/>
      <c r="AC51" s="13"/>
      <c r="AD51" s="13"/>
      <c r="AE51" s="13"/>
      <c r="AF51" s="13"/>
      <c r="AG51" s="13"/>
      <c r="AH51" s="13"/>
      <c r="AI51" s="13"/>
      <c r="AJ51" s="13"/>
    </row>
    <row r="52" spans="1:36" x14ac:dyDescent="0.25">
      <c r="A52" s="7" t="s">
        <v>21</v>
      </c>
      <c r="B52" s="9">
        <f t="shared" ref="B52:B61" si="56">IF(data=1,IF((B51-sumproplat)&gt;0,B51-sumproplat,0),IF(B51-(sumproplat-C51)&gt;0,B51-(D51-C51),0))</f>
        <v>0</v>
      </c>
      <c r="C52" s="9">
        <f t="shared" si="42"/>
        <v>0</v>
      </c>
      <c r="D52" s="29">
        <f t="shared" si="43"/>
        <v>0</v>
      </c>
      <c r="E52" s="9">
        <f t="shared" ref="E52:E61" si="57">IF(data=1,IF((E51-sumproplat)&gt;0,E51-sumproplat,0),IF(E51-(sumproplat-F51)&gt;0,E51-(G51-F51),0))</f>
        <v>0</v>
      </c>
      <c r="F52" s="9">
        <f t="shared" si="44"/>
        <v>0</v>
      </c>
      <c r="G52" s="29">
        <f t="shared" si="45"/>
        <v>0</v>
      </c>
      <c r="H52" s="9">
        <f t="shared" ref="H52:H61" si="58">IF(data=1,IF((H51-sumproplat)&gt;0,H51-sumproplat,0),IF(H51-(sumproplat-I51)&gt;0,H51-(J51-I51),0))</f>
        <v>0</v>
      </c>
      <c r="I52" s="9">
        <f t="shared" si="46"/>
        <v>0</v>
      </c>
      <c r="J52" s="29">
        <f t="shared" si="47"/>
        <v>0</v>
      </c>
      <c r="K52" s="9">
        <f t="shared" ref="K52:K61" si="59">IF(data=1,IF((K51-sumproplat)&gt;0,K51-sumproplat,0),IF(K51-(sumproplat-L51)&gt;0,K51-(M51-L51),0))</f>
        <v>0</v>
      </c>
      <c r="L52" s="9">
        <f t="shared" si="48"/>
        <v>0</v>
      </c>
      <c r="M52" s="29">
        <f t="shared" si="49"/>
        <v>0</v>
      </c>
      <c r="N52" s="9">
        <f t="shared" ref="N52:N61" si="60">IF(data=1,IF((N51-sumproplat)&gt;0,N51-sumproplat,0),IF(N51-(sumproplat-O51)&gt;0,N51-(P51-O51),0))</f>
        <v>0</v>
      </c>
      <c r="O52" s="9">
        <f t="shared" si="50"/>
        <v>0</v>
      </c>
      <c r="P52" s="29">
        <f t="shared" si="51"/>
        <v>0</v>
      </c>
      <c r="Q52" s="9">
        <f t="shared" ref="Q52:Q60" si="61">IF(data=1,IF((Q51-sumproplat)&gt;0,Q51-sumproplat,0),IF(Q51-(sumproplat-R51)&gt;0,Q51-(S51-R51),0))</f>
        <v>0</v>
      </c>
      <c r="R52" s="9">
        <f t="shared" si="52"/>
        <v>0</v>
      </c>
      <c r="S52" s="29">
        <f t="shared" si="53"/>
        <v>0</v>
      </c>
      <c r="T52" s="9">
        <f t="shared" ref="T52:T61" si="62">IF(data=1,IF((T51-sumproplat)&gt;0,T51-sumproplat,0),IF(T51-(sumproplat-U51)&gt;0,T51-(V51-U51),0))</f>
        <v>0</v>
      </c>
      <c r="U52" s="9">
        <f t="shared" si="54"/>
        <v>0</v>
      </c>
      <c r="V52" s="29">
        <f t="shared" si="55"/>
        <v>0</v>
      </c>
      <c r="W52" s="13"/>
      <c r="X52" s="13"/>
      <c r="Y52" s="13"/>
      <c r="Z52" s="13"/>
      <c r="AA52" s="13"/>
      <c r="AB52" s="13"/>
      <c r="AC52" s="13"/>
      <c r="AD52" s="13"/>
      <c r="AE52" s="13"/>
      <c r="AF52" s="13"/>
      <c r="AG52" s="13"/>
      <c r="AH52" s="13"/>
      <c r="AI52" s="13"/>
      <c r="AJ52" s="13"/>
    </row>
    <row r="53" spans="1:36" x14ac:dyDescent="0.25">
      <c r="A53" s="7" t="s">
        <v>53</v>
      </c>
      <c r="B53" s="9">
        <f t="shared" si="56"/>
        <v>0</v>
      </c>
      <c r="C53" s="9">
        <f t="shared" si="42"/>
        <v>0</v>
      </c>
      <c r="D53" s="29">
        <f t="shared" si="43"/>
        <v>0</v>
      </c>
      <c r="E53" s="9">
        <f t="shared" si="57"/>
        <v>0</v>
      </c>
      <c r="F53" s="9">
        <f t="shared" si="44"/>
        <v>0</v>
      </c>
      <c r="G53" s="29">
        <f t="shared" si="45"/>
        <v>0</v>
      </c>
      <c r="H53" s="9">
        <f t="shared" si="58"/>
        <v>0</v>
      </c>
      <c r="I53" s="9">
        <f t="shared" si="46"/>
        <v>0</v>
      </c>
      <c r="J53" s="29">
        <f t="shared" si="47"/>
        <v>0</v>
      </c>
      <c r="K53" s="9">
        <f t="shared" si="59"/>
        <v>0</v>
      </c>
      <c r="L53" s="9">
        <f t="shared" si="48"/>
        <v>0</v>
      </c>
      <c r="M53" s="29">
        <f t="shared" si="49"/>
        <v>0</v>
      </c>
      <c r="N53" s="9">
        <f t="shared" si="60"/>
        <v>0</v>
      </c>
      <c r="O53" s="9">
        <f t="shared" si="50"/>
        <v>0</v>
      </c>
      <c r="P53" s="29">
        <f t="shared" si="51"/>
        <v>0</v>
      </c>
      <c r="Q53" s="9">
        <f t="shared" si="61"/>
        <v>0</v>
      </c>
      <c r="R53" s="9">
        <f t="shared" si="52"/>
        <v>0</v>
      </c>
      <c r="S53" s="29">
        <f t="shared" si="53"/>
        <v>0</v>
      </c>
      <c r="T53" s="9">
        <f t="shared" si="62"/>
        <v>0</v>
      </c>
      <c r="U53" s="9">
        <f t="shared" si="54"/>
        <v>0</v>
      </c>
      <c r="V53" s="29">
        <f t="shared" si="55"/>
        <v>0</v>
      </c>
      <c r="W53" s="13"/>
      <c r="X53" s="13"/>
      <c r="Y53" s="13"/>
      <c r="Z53" s="13"/>
      <c r="AA53" s="13"/>
      <c r="AB53" s="13"/>
      <c r="AC53" s="13"/>
      <c r="AD53" s="13"/>
      <c r="AE53" s="13"/>
      <c r="AF53" s="13"/>
      <c r="AG53" s="13"/>
      <c r="AH53" s="13"/>
      <c r="AI53" s="13"/>
      <c r="AJ53" s="13"/>
    </row>
    <row r="54" spans="1:36" x14ac:dyDescent="0.25">
      <c r="A54" s="7" t="s">
        <v>54</v>
      </c>
      <c r="B54" s="9">
        <f t="shared" si="56"/>
        <v>0</v>
      </c>
      <c r="C54" s="9">
        <f t="shared" si="42"/>
        <v>0</v>
      </c>
      <c r="D54" s="29">
        <f t="shared" si="43"/>
        <v>0</v>
      </c>
      <c r="E54" s="9">
        <f t="shared" si="57"/>
        <v>0</v>
      </c>
      <c r="F54" s="9">
        <f t="shared" si="44"/>
        <v>0</v>
      </c>
      <c r="G54" s="29">
        <f t="shared" si="45"/>
        <v>0</v>
      </c>
      <c r="H54" s="9">
        <f t="shared" si="58"/>
        <v>0</v>
      </c>
      <c r="I54" s="9">
        <f t="shared" si="46"/>
        <v>0</v>
      </c>
      <c r="J54" s="29">
        <f t="shared" si="47"/>
        <v>0</v>
      </c>
      <c r="K54" s="9">
        <f t="shared" si="59"/>
        <v>0</v>
      </c>
      <c r="L54" s="9">
        <f t="shared" si="48"/>
        <v>0</v>
      </c>
      <c r="M54" s="29">
        <f t="shared" si="49"/>
        <v>0</v>
      </c>
      <c r="N54" s="9">
        <f t="shared" si="60"/>
        <v>0</v>
      </c>
      <c r="O54" s="9">
        <f t="shared" si="50"/>
        <v>0</v>
      </c>
      <c r="P54" s="29">
        <f t="shared" si="51"/>
        <v>0</v>
      </c>
      <c r="Q54" s="9">
        <f t="shared" si="61"/>
        <v>0</v>
      </c>
      <c r="R54" s="9">
        <f t="shared" si="52"/>
        <v>0</v>
      </c>
      <c r="S54" s="29">
        <f t="shared" si="53"/>
        <v>0</v>
      </c>
      <c r="T54" s="9">
        <f t="shared" si="62"/>
        <v>0</v>
      </c>
      <c r="U54" s="9">
        <f t="shared" si="54"/>
        <v>0</v>
      </c>
      <c r="V54" s="29">
        <f t="shared" si="55"/>
        <v>0</v>
      </c>
      <c r="W54" s="13"/>
      <c r="X54" s="13"/>
      <c r="Y54" s="13"/>
      <c r="Z54" s="13"/>
      <c r="AA54" s="13"/>
      <c r="AB54" s="13"/>
      <c r="AC54" s="13"/>
      <c r="AD54" s="13"/>
      <c r="AE54" s="13"/>
      <c r="AF54" s="13"/>
      <c r="AG54" s="13"/>
      <c r="AH54" s="13"/>
      <c r="AI54" s="13"/>
      <c r="AJ54" s="13"/>
    </row>
    <row r="55" spans="1:36" x14ac:dyDescent="0.25">
      <c r="A55" s="7" t="s">
        <v>55</v>
      </c>
      <c r="B55" s="9">
        <f t="shared" si="56"/>
        <v>0</v>
      </c>
      <c r="C55" s="9">
        <f t="shared" si="42"/>
        <v>0</v>
      </c>
      <c r="D55" s="29">
        <f t="shared" si="43"/>
        <v>0</v>
      </c>
      <c r="E55" s="9">
        <f t="shared" si="57"/>
        <v>0</v>
      </c>
      <c r="F55" s="9">
        <f t="shared" si="44"/>
        <v>0</v>
      </c>
      <c r="G55" s="29">
        <f t="shared" si="45"/>
        <v>0</v>
      </c>
      <c r="H55" s="9">
        <f t="shared" si="58"/>
        <v>0</v>
      </c>
      <c r="I55" s="9">
        <f t="shared" si="46"/>
        <v>0</v>
      </c>
      <c r="J55" s="29">
        <f t="shared" si="47"/>
        <v>0</v>
      </c>
      <c r="K55" s="9">
        <f t="shared" si="59"/>
        <v>0</v>
      </c>
      <c r="L55" s="9">
        <f t="shared" si="48"/>
        <v>0</v>
      </c>
      <c r="M55" s="29">
        <f t="shared" si="49"/>
        <v>0</v>
      </c>
      <c r="N55" s="9">
        <f t="shared" si="60"/>
        <v>0</v>
      </c>
      <c r="O55" s="9">
        <f t="shared" si="50"/>
        <v>0</v>
      </c>
      <c r="P55" s="29">
        <f t="shared" si="51"/>
        <v>0</v>
      </c>
      <c r="Q55" s="9">
        <f t="shared" si="61"/>
        <v>0</v>
      </c>
      <c r="R55" s="9">
        <f t="shared" si="52"/>
        <v>0</v>
      </c>
      <c r="S55" s="29">
        <f t="shared" si="53"/>
        <v>0</v>
      </c>
      <c r="T55" s="9">
        <f t="shared" si="62"/>
        <v>0</v>
      </c>
      <c r="U55" s="9">
        <f t="shared" si="54"/>
        <v>0</v>
      </c>
      <c r="V55" s="29">
        <f t="shared" si="55"/>
        <v>0</v>
      </c>
      <c r="W55" s="13"/>
      <c r="X55" s="13"/>
      <c r="Y55" s="13"/>
      <c r="Z55" s="13"/>
      <c r="AA55" s="13"/>
      <c r="AB55" s="13"/>
      <c r="AC55" s="13"/>
      <c r="AD55" s="13"/>
      <c r="AE55" s="13"/>
      <c r="AF55" s="13"/>
      <c r="AG55" s="13"/>
      <c r="AH55" s="13"/>
      <c r="AI55" s="13"/>
      <c r="AJ55" s="13"/>
    </row>
    <row r="56" spans="1:36" x14ac:dyDescent="0.25">
      <c r="A56" s="7" t="s">
        <v>56</v>
      </c>
      <c r="B56" s="9">
        <f t="shared" si="56"/>
        <v>0</v>
      </c>
      <c r="C56" s="9">
        <f t="shared" si="42"/>
        <v>0</v>
      </c>
      <c r="D56" s="29">
        <f t="shared" si="43"/>
        <v>0</v>
      </c>
      <c r="E56" s="9">
        <f t="shared" si="57"/>
        <v>0</v>
      </c>
      <c r="F56" s="9">
        <f t="shared" si="44"/>
        <v>0</v>
      </c>
      <c r="G56" s="29">
        <f t="shared" si="45"/>
        <v>0</v>
      </c>
      <c r="H56" s="9">
        <f t="shared" si="58"/>
        <v>0</v>
      </c>
      <c r="I56" s="9">
        <f t="shared" si="46"/>
        <v>0</v>
      </c>
      <c r="J56" s="29">
        <f t="shared" si="47"/>
        <v>0</v>
      </c>
      <c r="K56" s="9">
        <f t="shared" si="59"/>
        <v>0</v>
      </c>
      <c r="L56" s="9">
        <f t="shared" si="48"/>
        <v>0</v>
      </c>
      <c r="M56" s="29">
        <f t="shared" si="49"/>
        <v>0</v>
      </c>
      <c r="N56" s="9">
        <f t="shared" si="60"/>
        <v>0</v>
      </c>
      <c r="O56" s="9">
        <f t="shared" si="50"/>
        <v>0</v>
      </c>
      <c r="P56" s="29">
        <f t="shared" si="51"/>
        <v>0</v>
      </c>
      <c r="Q56" s="9">
        <f t="shared" si="61"/>
        <v>0</v>
      </c>
      <c r="R56" s="9">
        <f t="shared" si="52"/>
        <v>0</v>
      </c>
      <c r="S56" s="29">
        <f t="shared" si="53"/>
        <v>0</v>
      </c>
      <c r="T56" s="9">
        <f t="shared" si="62"/>
        <v>0</v>
      </c>
      <c r="U56" s="9">
        <f t="shared" si="54"/>
        <v>0</v>
      </c>
      <c r="V56" s="29">
        <f t="shared" si="55"/>
        <v>0</v>
      </c>
      <c r="W56" s="13"/>
      <c r="X56" s="13"/>
      <c r="Y56" s="13"/>
      <c r="Z56" s="13"/>
      <c r="AA56" s="13"/>
      <c r="AB56" s="13"/>
      <c r="AC56" s="13"/>
      <c r="AD56" s="13"/>
      <c r="AE56" s="13"/>
      <c r="AF56" s="13"/>
      <c r="AG56" s="13"/>
      <c r="AH56" s="13"/>
      <c r="AI56" s="13"/>
      <c r="AJ56" s="13"/>
    </row>
    <row r="57" spans="1:36" x14ac:dyDescent="0.25">
      <c r="A57" s="7" t="s">
        <v>57</v>
      </c>
      <c r="B57" s="9">
        <f t="shared" si="56"/>
        <v>0</v>
      </c>
      <c r="C57" s="9">
        <f t="shared" si="42"/>
        <v>0</v>
      </c>
      <c r="D57" s="29">
        <f t="shared" si="43"/>
        <v>0</v>
      </c>
      <c r="E57" s="9">
        <f t="shared" si="57"/>
        <v>0</v>
      </c>
      <c r="F57" s="9">
        <f t="shared" si="44"/>
        <v>0</v>
      </c>
      <c r="G57" s="29">
        <f t="shared" si="45"/>
        <v>0</v>
      </c>
      <c r="H57" s="9">
        <f t="shared" si="58"/>
        <v>0</v>
      </c>
      <c r="I57" s="9">
        <f t="shared" si="46"/>
        <v>0</v>
      </c>
      <c r="J57" s="29">
        <f t="shared" si="47"/>
        <v>0</v>
      </c>
      <c r="K57" s="9">
        <f t="shared" si="59"/>
        <v>0</v>
      </c>
      <c r="L57" s="9">
        <f t="shared" si="48"/>
        <v>0</v>
      </c>
      <c r="M57" s="29">
        <f t="shared" si="49"/>
        <v>0</v>
      </c>
      <c r="N57" s="9">
        <f t="shared" si="60"/>
        <v>0</v>
      </c>
      <c r="O57" s="9">
        <f t="shared" si="50"/>
        <v>0</v>
      </c>
      <c r="P57" s="29">
        <f t="shared" si="51"/>
        <v>0</v>
      </c>
      <c r="Q57" s="9">
        <f t="shared" si="61"/>
        <v>0</v>
      </c>
      <c r="R57" s="9">
        <f t="shared" si="52"/>
        <v>0</v>
      </c>
      <c r="S57" s="29">
        <f t="shared" si="53"/>
        <v>0</v>
      </c>
      <c r="T57" s="9">
        <f t="shared" si="62"/>
        <v>0</v>
      </c>
      <c r="U57" s="9">
        <f t="shared" si="54"/>
        <v>0</v>
      </c>
      <c r="V57" s="29">
        <f t="shared" si="55"/>
        <v>0</v>
      </c>
      <c r="W57" s="13"/>
      <c r="X57" s="13"/>
      <c r="Y57" s="13"/>
      <c r="Z57" s="13"/>
      <c r="AA57" s="13"/>
      <c r="AB57" s="13"/>
      <c r="AC57" s="13"/>
      <c r="AD57" s="13"/>
      <c r="AE57" s="13"/>
      <c r="AF57" s="13"/>
      <c r="AG57" s="13"/>
      <c r="AH57" s="13"/>
      <c r="AI57" s="13"/>
      <c r="AJ57" s="13"/>
    </row>
    <row r="58" spans="1:36" x14ac:dyDescent="0.25">
      <c r="A58" s="7" t="s">
        <v>58</v>
      </c>
      <c r="B58" s="9">
        <f t="shared" si="56"/>
        <v>0</v>
      </c>
      <c r="C58" s="9">
        <f t="shared" si="42"/>
        <v>0</v>
      </c>
      <c r="D58" s="29">
        <f t="shared" si="43"/>
        <v>0</v>
      </c>
      <c r="E58" s="9">
        <f t="shared" si="57"/>
        <v>0</v>
      </c>
      <c r="F58" s="9">
        <f t="shared" si="44"/>
        <v>0</v>
      </c>
      <c r="G58" s="29">
        <f t="shared" si="45"/>
        <v>0</v>
      </c>
      <c r="H58" s="9">
        <f t="shared" si="58"/>
        <v>0</v>
      </c>
      <c r="I58" s="9">
        <f t="shared" si="46"/>
        <v>0</v>
      </c>
      <c r="J58" s="29">
        <f t="shared" si="47"/>
        <v>0</v>
      </c>
      <c r="K58" s="9">
        <f t="shared" si="59"/>
        <v>0</v>
      </c>
      <c r="L58" s="9">
        <f t="shared" si="48"/>
        <v>0</v>
      </c>
      <c r="M58" s="29">
        <f t="shared" si="49"/>
        <v>0</v>
      </c>
      <c r="N58" s="9">
        <f t="shared" si="60"/>
        <v>0</v>
      </c>
      <c r="O58" s="9">
        <f t="shared" si="50"/>
        <v>0</v>
      </c>
      <c r="P58" s="29">
        <f t="shared" si="51"/>
        <v>0</v>
      </c>
      <c r="Q58" s="9">
        <f t="shared" si="61"/>
        <v>0</v>
      </c>
      <c r="R58" s="9">
        <f t="shared" si="52"/>
        <v>0</v>
      </c>
      <c r="S58" s="29">
        <f t="shared" si="53"/>
        <v>0</v>
      </c>
      <c r="T58" s="9">
        <f t="shared" si="62"/>
        <v>0</v>
      </c>
      <c r="U58" s="9">
        <f t="shared" si="54"/>
        <v>0</v>
      </c>
      <c r="V58" s="29">
        <f t="shared" si="55"/>
        <v>0</v>
      </c>
      <c r="W58" s="13"/>
      <c r="X58" s="13"/>
      <c r="Y58" s="13"/>
      <c r="Z58" s="13"/>
      <c r="AA58" s="13"/>
      <c r="AB58" s="13"/>
      <c r="AC58" s="13"/>
      <c r="AD58" s="13"/>
      <c r="AE58" s="13"/>
      <c r="AF58" s="13"/>
      <c r="AG58" s="13"/>
      <c r="AH58" s="13"/>
      <c r="AI58" s="13"/>
      <c r="AJ58" s="13"/>
    </row>
    <row r="59" spans="1:36" x14ac:dyDescent="0.25">
      <c r="A59" s="7" t="s">
        <v>59</v>
      </c>
      <c r="B59" s="9">
        <f t="shared" si="56"/>
        <v>0</v>
      </c>
      <c r="C59" s="9">
        <f t="shared" si="42"/>
        <v>0</v>
      </c>
      <c r="D59" s="29">
        <f t="shared" si="43"/>
        <v>0</v>
      </c>
      <c r="E59" s="9">
        <f t="shared" si="57"/>
        <v>0</v>
      </c>
      <c r="F59" s="9">
        <f t="shared" si="44"/>
        <v>0</v>
      </c>
      <c r="G59" s="29">
        <f t="shared" si="45"/>
        <v>0</v>
      </c>
      <c r="H59" s="9">
        <f t="shared" si="58"/>
        <v>0</v>
      </c>
      <c r="I59" s="9">
        <f t="shared" si="46"/>
        <v>0</v>
      </c>
      <c r="J59" s="29">
        <f t="shared" si="47"/>
        <v>0</v>
      </c>
      <c r="K59" s="9">
        <f t="shared" si="59"/>
        <v>0</v>
      </c>
      <c r="L59" s="9">
        <f t="shared" si="48"/>
        <v>0</v>
      </c>
      <c r="M59" s="29">
        <f t="shared" si="49"/>
        <v>0</v>
      </c>
      <c r="N59" s="9">
        <f t="shared" si="60"/>
        <v>0</v>
      </c>
      <c r="O59" s="9">
        <f t="shared" si="50"/>
        <v>0</v>
      </c>
      <c r="P59" s="29">
        <f t="shared" si="51"/>
        <v>0</v>
      </c>
      <c r="Q59" s="9">
        <f t="shared" si="61"/>
        <v>0</v>
      </c>
      <c r="R59" s="9">
        <f t="shared" si="52"/>
        <v>0</v>
      </c>
      <c r="S59" s="29">
        <f t="shared" si="53"/>
        <v>0</v>
      </c>
      <c r="T59" s="9">
        <f t="shared" si="62"/>
        <v>0</v>
      </c>
      <c r="U59" s="9">
        <f t="shared" si="54"/>
        <v>0</v>
      </c>
      <c r="V59" s="29">
        <f t="shared" si="55"/>
        <v>0</v>
      </c>
      <c r="W59" s="13"/>
      <c r="X59" s="13"/>
      <c r="Y59" s="13"/>
      <c r="Z59" s="13"/>
      <c r="AA59" s="13"/>
      <c r="AB59" s="13"/>
      <c r="AC59" s="13"/>
      <c r="AD59" s="13"/>
      <c r="AE59" s="13"/>
      <c r="AF59" s="13"/>
      <c r="AG59" s="13"/>
      <c r="AH59" s="13"/>
      <c r="AI59" s="13"/>
      <c r="AJ59" s="13"/>
    </row>
    <row r="60" spans="1:36" x14ac:dyDescent="0.25">
      <c r="A60" s="7" t="s">
        <v>60</v>
      </c>
      <c r="B60" s="9">
        <f t="shared" si="56"/>
        <v>0</v>
      </c>
      <c r="C60" s="9">
        <f t="shared" si="42"/>
        <v>0</v>
      </c>
      <c r="D60" s="29">
        <f t="shared" si="43"/>
        <v>0</v>
      </c>
      <c r="E60" s="9">
        <f t="shared" si="57"/>
        <v>0</v>
      </c>
      <c r="F60" s="9">
        <f t="shared" si="44"/>
        <v>0</v>
      </c>
      <c r="G60" s="29">
        <f t="shared" si="45"/>
        <v>0</v>
      </c>
      <c r="H60" s="9">
        <f t="shared" si="58"/>
        <v>0</v>
      </c>
      <c r="I60" s="9">
        <f t="shared" si="46"/>
        <v>0</v>
      </c>
      <c r="J60" s="29">
        <f t="shared" si="47"/>
        <v>0</v>
      </c>
      <c r="K60" s="9">
        <f t="shared" si="59"/>
        <v>0</v>
      </c>
      <c r="L60" s="9">
        <f t="shared" si="48"/>
        <v>0</v>
      </c>
      <c r="M60" s="29">
        <f t="shared" si="49"/>
        <v>0</v>
      </c>
      <c r="N60" s="9">
        <f t="shared" si="60"/>
        <v>0</v>
      </c>
      <c r="O60" s="9">
        <f t="shared" si="50"/>
        <v>0</v>
      </c>
      <c r="P60" s="29">
        <f t="shared" si="51"/>
        <v>0</v>
      </c>
      <c r="Q60" s="9">
        <f t="shared" si="61"/>
        <v>0</v>
      </c>
      <c r="R60" s="9">
        <f t="shared" si="52"/>
        <v>0</v>
      </c>
      <c r="S60" s="29">
        <f t="shared" si="53"/>
        <v>0</v>
      </c>
      <c r="T60" s="9">
        <f t="shared" si="62"/>
        <v>0</v>
      </c>
      <c r="U60" s="9">
        <f t="shared" si="54"/>
        <v>0</v>
      </c>
      <c r="V60" s="29">
        <f t="shared" si="55"/>
        <v>0</v>
      </c>
      <c r="W60" s="13"/>
      <c r="X60" s="13"/>
      <c r="Y60" s="13"/>
      <c r="Z60" s="13"/>
      <c r="AA60" s="13"/>
      <c r="AB60" s="13"/>
      <c r="AC60" s="13"/>
      <c r="AD60" s="13"/>
      <c r="AE60" s="13"/>
      <c r="AF60" s="13"/>
      <c r="AG60" s="13"/>
      <c r="AH60" s="13"/>
      <c r="AI60" s="13"/>
      <c r="AJ60" s="13"/>
    </row>
    <row r="61" spans="1:36" ht="15.75" thickBot="1" x14ac:dyDescent="0.3">
      <c r="A61" s="7" t="s">
        <v>61</v>
      </c>
      <c r="B61" s="10">
        <f t="shared" si="56"/>
        <v>0</v>
      </c>
      <c r="C61" s="10">
        <f t="shared" si="42"/>
        <v>0</v>
      </c>
      <c r="D61" s="29">
        <f t="shared" si="43"/>
        <v>0</v>
      </c>
      <c r="E61" s="10">
        <f t="shared" si="57"/>
        <v>0</v>
      </c>
      <c r="F61" s="10">
        <f t="shared" si="44"/>
        <v>0</v>
      </c>
      <c r="G61" s="29">
        <f t="shared" si="45"/>
        <v>0</v>
      </c>
      <c r="H61" s="10">
        <f t="shared" si="58"/>
        <v>0</v>
      </c>
      <c r="I61" s="10">
        <f t="shared" si="46"/>
        <v>0</v>
      </c>
      <c r="J61" s="29">
        <f t="shared" si="47"/>
        <v>0</v>
      </c>
      <c r="K61" s="10">
        <f t="shared" si="59"/>
        <v>0</v>
      </c>
      <c r="L61" s="10">
        <f t="shared" si="48"/>
        <v>0</v>
      </c>
      <c r="M61" s="29">
        <f t="shared" si="49"/>
        <v>0</v>
      </c>
      <c r="N61" s="10">
        <f t="shared" si="60"/>
        <v>0</v>
      </c>
      <c r="O61" s="10">
        <f t="shared" si="50"/>
        <v>0</v>
      </c>
      <c r="P61" s="29">
        <f t="shared" si="51"/>
        <v>0</v>
      </c>
      <c r="Q61" s="10">
        <f>IF(data=1,IF((Q60-sumproplat)&gt;0,Q60-sumproplat,0),IF(Q60-(sumproplat-R60)&gt;0,Q60-(S60-R60),0))</f>
        <v>0</v>
      </c>
      <c r="R61" s="10">
        <f t="shared" si="52"/>
        <v>0</v>
      </c>
      <c r="S61" s="29">
        <f t="shared" si="53"/>
        <v>0</v>
      </c>
      <c r="T61" s="10">
        <f t="shared" si="62"/>
        <v>0</v>
      </c>
      <c r="U61" s="10">
        <f t="shared" si="54"/>
        <v>0</v>
      </c>
      <c r="V61" s="29">
        <f t="shared" si="55"/>
        <v>0</v>
      </c>
      <c r="W61" s="13"/>
      <c r="X61" s="13"/>
      <c r="Y61" s="13"/>
      <c r="Z61" s="13"/>
      <c r="AA61" s="13"/>
      <c r="AB61" s="13"/>
      <c r="AC61" s="13"/>
      <c r="AD61" s="13"/>
      <c r="AE61" s="13"/>
      <c r="AF61" s="13"/>
      <c r="AG61" s="13"/>
      <c r="AH61" s="13"/>
      <c r="AI61" s="13"/>
      <c r="AJ61" s="13"/>
    </row>
    <row r="62" spans="1:36" ht="16.5" thickTop="1" thickBot="1" x14ac:dyDescent="0.3">
      <c r="A62" s="30" t="s">
        <v>23</v>
      </c>
      <c r="B62" s="11"/>
      <c r="C62" s="12">
        <f>SUM(C50:C61)</f>
        <v>0</v>
      </c>
      <c r="D62" s="31">
        <f>SUM(D50:D61)</f>
        <v>0</v>
      </c>
      <c r="E62" s="11"/>
      <c r="F62" s="12">
        <f>SUM(F50:F61)</f>
        <v>0</v>
      </c>
      <c r="G62" s="31">
        <f>SUM(G50:G61)</f>
        <v>0</v>
      </c>
      <c r="H62" s="11"/>
      <c r="I62" s="12">
        <f>SUM(I50:I61)</f>
        <v>0</v>
      </c>
      <c r="J62" s="31">
        <f>SUM(J50:J61)</f>
        <v>0</v>
      </c>
      <c r="K62" s="11"/>
      <c r="L62" s="12">
        <f>SUM(L50:L61)</f>
        <v>0</v>
      </c>
      <c r="M62" s="31">
        <f>SUM(M50:M61)</f>
        <v>0</v>
      </c>
      <c r="N62" s="11"/>
      <c r="O62" s="12">
        <f>SUM(O50:O61)</f>
        <v>0</v>
      </c>
      <c r="P62" s="31">
        <f>SUM(P50:P61)</f>
        <v>0</v>
      </c>
      <c r="Q62" s="11"/>
      <c r="R62" s="12">
        <f>SUM(R50:R61)</f>
        <v>0</v>
      </c>
      <c r="S62" s="31">
        <f>SUM(S50:S61)</f>
        <v>0</v>
      </c>
      <c r="T62" s="11"/>
      <c r="U62" s="12">
        <f>SUM(U50:U61)</f>
        <v>0</v>
      </c>
      <c r="V62" s="31">
        <f>SUM(V50:V61)</f>
        <v>0</v>
      </c>
      <c r="W62" s="13"/>
      <c r="X62" s="13"/>
      <c r="Y62" s="13"/>
      <c r="Z62" s="13"/>
      <c r="AA62" s="13"/>
      <c r="AB62" s="13"/>
      <c r="AC62" s="13"/>
      <c r="AD62" s="13"/>
      <c r="AE62" s="13"/>
      <c r="AF62" s="13"/>
      <c r="AG62" s="13"/>
      <c r="AH62" s="13"/>
      <c r="AI62" s="13"/>
      <c r="AJ62" s="13"/>
    </row>
    <row r="63" spans="1:36" x14ac:dyDescent="0.25">
      <c r="A63" s="23"/>
      <c r="B63" s="14"/>
      <c r="C63" s="14"/>
      <c r="D63" s="14"/>
      <c r="E63" s="14"/>
      <c r="F63" s="14"/>
      <c r="G63" s="14"/>
      <c r="H63" s="14"/>
      <c r="I63" s="13"/>
      <c r="J63" s="13"/>
      <c r="K63" s="13"/>
      <c r="L63" s="13"/>
      <c r="M63" s="13"/>
      <c r="N63" s="13"/>
      <c r="O63" s="13"/>
      <c r="P63" s="13"/>
      <c r="Q63" s="13"/>
      <c r="R63" s="13"/>
      <c r="S63" s="13"/>
      <c r="T63" s="13"/>
      <c r="U63" s="13"/>
      <c r="V63" s="13"/>
      <c r="W63" s="13"/>
      <c r="X63" s="13"/>
    </row>
    <row r="64" spans="1:36" ht="30.75" customHeight="1" x14ac:dyDescent="0.25">
      <c r="A64" s="163" t="s">
        <v>64</v>
      </c>
      <c r="B64" s="163"/>
      <c r="C64" s="163"/>
      <c r="D64" s="163"/>
      <c r="E64" s="163"/>
      <c r="F64" s="163"/>
      <c r="G64" s="163"/>
      <c r="H64" s="163"/>
      <c r="I64" s="45">
        <f>sumkred*H14+H15+sumkred*H16+C32+F32+I32+L32+O32+R32+U32+C47+F47+I47+L47+O47+R47+U47+C62+F62+I62+L62+O62+R62+U62</f>
        <v>556549.99822954589</v>
      </c>
      <c r="J64" s="46"/>
      <c r="K64" s="46"/>
    </row>
    <row r="65" spans="1:11" ht="29.25" customHeight="1" x14ac:dyDescent="0.25">
      <c r="A65" s="163" t="s">
        <v>5</v>
      </c>
      <c r="B65" s="163"/>
      <c r="C65" s="163"/>
      <c r="D65" s="163"/>
      <c r="E65" s="163"/>
      <c r="F65" s="163"/>
      <c r="G65" s="163"/>
      <c r="H65" s="163"/>
      <c r="I65" s="45">
        <f>sumkred*H14+H15+sumkred*H16+D32+G32+J32+M32+P32+S32+V32+D47+G47+J47+M47+P47+S47+V47+D62+G62+J62+M62+P62+S62+V62</f>
        <v>2056549.9982295458</v>
      </c>
      <c r="J65" s="46"/>
      <c r="K65" s="46"/>
    </row>
    <row r="66" spans="1:11" ht="25.5" customHeight="1" x14ac:dyDescent="0.25">
      <c r="A66" s="164" t="s">
        <v>48</v>
      </c>
      <c r="B66" s="164"/>
      <c r="C66" s="164"/>
      <c r="D66" s="164"/>
      <c r="E66" s="164"/>
      <c r="F66" s="164"/>
      <c r="G66" s="164"/>
      <c r="H66" s="164"/>
      <c r="I66" s="47">
        <f ca="1">XIRR(C76:C316,B76:B316)</f>
        <v>0.23533261418342591</v>
      </c>
      <c r="J66" s="46"/>
      <c r="K66" s="46"/>
    </row>
    <row r="67" spans="1:11" ht="45.75" customHeight="1" x14ac:dyDescent="0.25">
      <c r="A67" s="163" t="s">
        <v>6</v>
      </c>
      <c r="B67" s="163"/>
      <c r="C67" s="163"/>
      <c r="D67" s="163"/>
      <c r="E67" s="163"/>
      <c r="F67" s="163"/>
      <c r="G67" s="163"/>
      <c r="H67" s="163"/>
      <c r="I67" s="163"/>
      <c r="J67" s="165"/>
      <c r="K67" s="165"/>
    </row>
    <row r="68" spans="1:11" ht="63" customHeight="1" x14ac:dyDescent="0.25">
      <c r="A68" s="166" t="s">
        <v>7</v>
      </c>
      <c r="B68" s="166"/>
      <c r="C68" s="166"/>
      <c r="D68" s="166"/>
      <c r="E68" s="166"/>
      <c r="F68" s="166"/>
      <c r="G68" s="166"/>
      <c r="H68" s="166"/>
      <c r="I68" s="166"/>
      <c r="J68" s="166"/>
      <c r="K68" s="166"/>
    </row>
    <row r="69" spans="1:11" ht="48" customHeight="1" x14ac:dyDescent="0.25">
      <c r="A69" s="163" t="s">
        <v>8</v>
      </c>
      <c r="B69" s="163"/>
      <c r="C69" s="163"/>
      <c r="D69" s="163"/>
      <c r="E69" s="163"/>
      <c r="F69" s="163"/>
      <c r="G69" s="163"/>
      <c r="H69" s="163"/>
      <c r="I69" s="163"/>
      <c r="J69" s="163"/>
      <c r="K69" s="163"/>
    </row>
    <row r="70" spans="1:11" ht="15" customHeight="1" x14ac:dyDescent="0.25"/>
    <row r="71" spans="1:11" ht="33.75" customHeight="1" x14ac:dyDescent="0.25">
      <c r="A71" s="167" t="s">
        <v>9</v>
      </c>
      <c r="B71" s="167"/>
      <c r="C71" s="168">
        <f ca="1">TODAY()</f>
        <v>45686</v>
      </c>
      <c r="D71" s="168">
        <f ca="1">TODAY()</f>
        <v>45686</v>
      </c>
      <c r="E71" s="168">
        <f ca="1">TODAY()</f>
        <v>45686</v>
      </c>
    </row>
    <row r="72" spans="1:11" x14ac:dyDescent="0.25"/>
    <row r="73" spans="1:11" ht="30" customHeight="1" x14ac:dyDescent="0.25">
      <c r="A73" s="169" t="s">
        <v>10</v>
      </c>
      <c r="B73" s="169"/>
      <c r="C73" s="170"/>
      <c r="D73" s="170"/>
      <c r="E73" s="170"/>
    </row>
    <row r="74" spans="1:11" ht="15.75" customHeight="1" x14ac:dyDescent="0.25">
      <c r="A74" s="169"/>
      <c r="B74" s="169"/>
      <c r="C74" s="167" t="s">
        <v>49</v>
      </c>
      <c r="D74" s="167"/>
      <c r="E74" s="167"/>
    </row>
    <row r="75" spans="1:11" x14ac:dyDescent="0.25"/>
    <row r="76" spans="1:11" hidden="1" x14ac:dyDescent="0.25">
      <c r="B76" s="41">
        <f ca="1">TODAY()</f>
        <v>45686</v>
      </c>
      <c r="C76" s="2">
        <f>-sumkred+sumkred*H14+H15+sumkred*H16</f>
        <v>-1471500</v>
      </c>
    </row>
    <row r="77" spans="1:11" hidden="1" x14ac:dyDescent="0.25">
      <c r="A77" s="4">
        <v>1</v>
      </c>
      <c r="B77" s="42">
        <f ca="1">EDATE(B76,1)</f>
        <v>45716</v>
      </c>
      <c r="C77" s="43">
        <f t="shared" ref="C77:C88" si="63">D20</f>
        <v>24874.999999999996</v>
      </c>
      <c r="D77" s="24">
        <f>C77-C78</f>
        <v>-30793.975438593447</v>
      </c>
    </row>
    <row r="78" spans="1:11" hidden="1" x14ac:dyDescent="0.25">
      <c r="A78" s="4">
        <v>2</v>
      </c>
      <c r="B78" s="42">
        <f ca="1">EDATE(B77,1)</f>
        <v>45744</v>
      </c>
      <c r="C78" s="43">
        <f t="shared" si="63"/>
        <v>55668.975438593443</v>
      </c>
      <c r="D78" s="24">
        <f t="shared" ref="D78:D141" si="64">C78-C79</f>
        <v>0</v>
      </c>
    </row>
    <row r="79" spans="1:11" hidden="1" x14ac:dyDescent="0.25">
      <c r="A79" s="4">
        <v>3</v>
      </c>
      <c r="B79" s="42">
        <f t="shared" ref="B79:B142" ca="1" si="65">EDATE(B78,1)</f>
        <v>45775</v>
      </c>
      <c r="C79" s="43">
        <f t="shared" si="63"/>
        <v>55668.975438593443</v>
      </c>
      <c r="D79" s="24">
        <f t="shared" si="64"/>
        <v>0</v>
      </c>
    </row>
    <row r="80" spans="1:11" hidden="1" x14ac:dyDescent="0.25">
      <c r="A80" s="4">
        <v>4</v>
      </c>
      <c r="B80" s="42">
        <f t="shared" ca="1" si="65"/>
        <v>45805</v>
      </c>
      <c r="C80" s="43">
        <f t="shared" si="63"/>
        <v>55668.975438593443</v>
      </c>
      <c r="D80" s="24">
        <f t="shared" si="64"/>
        <v>0</v>
      </c>
    </row>
    <row r="81" spans="1:4" hidden="1" x14ac:dyDescent="0.25">
      <c r="A81" s="4">
        <v>5</v>
      </c>
      <c r="B81" s="42">
        <f t="shared" ca="1" si="65"/>
        <v>45836</v>
      </c>
      <c r="C81" s="43">
        <f t="shared" si="63"/>
        <v>55668.975438593443</v>
      </c>
      <c r="D81" s="24">
        <f t="shared" si="64"/>
        <v>0</v>
      </c>
    </row>
    <row r="82" spans="1:4" hidden="1" x14ac:dyDescent="0.25">
      <c r="A82" s="4">
        <v>6</v>
      </c>
      <c r="B82" s="42">
        <f t="shared" ca="1" si="65"/>
        <v>45866</v>
      </c>
      <c r="C82" s="43">
        <f t="shared" si="63"/>
        <v>55668.975438593443</v>
      </c>
      <c r="D82" s="24">
        <f t="shared" si="64"/>
        <v>0</v>
      </c>
    </row>
    <row r="83" spans="1:4" hidden="1" x14ac:dyDescent="0.25">
      <c r="A83" s="4">
        <v>7</v>
      </c>
      <c r="B83" s="42">
        <f t="shared" ca="1" si="65"/>
        <v>45897</v>
      </c>
      <c r="C83" s="43">
        <f t="shared" si="63"/>
        <v>55668.975438593443</v>
      </c>
      <c r="D83" s="24">
        <f t="shared" si="64"/>
        <v>0</v>
      </c>
    </row>
    <row r="84" spans="1:4" hidden="1" x14ac:dyDescent="0.25">
      <c r="A84" s="4">
        <v>8</v>
      </c>
      <c r="B84" s="42">
        <f t="shared" ca="1" si="65"/>
        <v>45928</v>
      </c>
      <c r="C84" s="43">
        <f t="shared" si="63"/>
        <v>55668.975438593443</v>
      </c>
      <c r="D84" s="24">
        <f t="shared" si="64"/>
        <v>0</v>
      </c>
    </row>
    <row r="85" spans="1:4" hidden="1" x14ac:dyDescent="0.25">
      <c r="A85" s="4">
        <v>9</v>
      </c>
      <c r="B85" s="42">
        <f t="shared" ca="1" si="65"/>
        <v>45958</v>
      </c>
      <c r="C85" s="43">
        <f t="shared" si="63"/>
        <v>55668.975438593443</v>
      </c>
      <c r="D85" s="24">
        <f t="shared" si="64"/>
        <v>0</v>
      </c>
    </row>
    <row r="86" spans="1:4" hidden="1" x14ac:dyDescent="0.25">
      <c r="A86" s="4">
        <v>10</v>
      </c>
      <c r="B86" s="42">
        <f t="shared" ca="1" si="65"/>
        <v>45989</v>
      </c>
      <c r="C86" s="43">
        <f t="shared" si="63"/>
        <v>55668.975438593443</v>
      </c>
      <c r="D86" s="24">
        <f t="shared" si="64"/>
        <v>0</v>
      </c>
    </row>
    <row r="87" spans="1:4" hidden="1" x14ac:dyDescent="0.25">
      <c r="A87" s="4">
        <v>11</v>
      </c>
      <c r="B87" s="42">
        <f t="shared" ca="1" si="65"/>
        <v>46019</v>
      </c>
      <c r="C87" s="43">
        <f t="shared" si="63"/>
        <v>55668.975438593443</v>
      </c>
      <c r="D87" s="24">
        <f t="shared" si="64"/>
        <v>0</v>
      </c>
    </row>
    <row r="88" spans="1:4" hidden="1" x14ac:dyDescent="0.25">
      <c r="A88" s="4">
        <v>12</v>
      </c>
      <c r="B88" s="42">
        <f t="shared" ca="1" si="65"/>
        <v>46050</v>
      </c>
      <c r="C88" s="43">
        <f t="shared" si="63"/>
        <v>55668.975438593443</v>
      </c>
      <c r="D88" s="24">
        <f t="shared" si="64"/>
        <v>0</v>
      </c>
    </row>
    <row r="89" spans="1:4" hidden="1" x14ac:dyDescent="0.25">
      <c r="A89" s="2">
        <v>13</v>
      </c>
      <c r="B89" s="41">
        <f t="shared" ca="1" si="65"/>
        <v>46081</v>
      </c>
      <c r="C89" s="24">
        <f t="shared" ref="C89:C100" si="66">G20</f>
        <v>55668.975438593443</v>
      </c>
      <c r="D89" s="24">
        <f t="shared" si="64"/>
        <v>0</v>
      </c>
    </row>
    <row r="90" spans="1:4" hidden="1" x14ac:dyDescent="0.25">
      <c r="A90" s="2">
        <v>14</v>
      </c>
      <c r="B90" s="41">
        <f t="shared" ca="1" si="65"/>
        <v>46109</v>
      </c>
      <c r="C90" s="24">
        <f t="shared" si="66"/>
        <v>55668.975438593443</v>
      </c>
      <c r="D90" s="24">
        <f t="shared" si="64"/>
        <v>0</v>
      </c>
    </row>
    <row r="91" spans="1:4" hidden="1" x14ac:dyDescent="0.25">
      <c r="A91" s="2">
        <v>15</v>
      </c>
      <c r="B91" s="41">
        <f t="shared" ca="1" si="65"/>
        <v>46140</v>
      </c>
      <c r="C91" s="24">
        <f t="shared" si="66"/>
        <v>55668.975438593443</v>
      </c>
      <c r="D91" s="24">
        <f t="shared" si="64"/>
        <v>0</v>
      </c>
    </row>
    <row r="92" spans="1:4" hidden="1" x14ac:dyDescent="0.25">
      <c r="A92" s="2">
        <v>16</v>
      </c>
      <c r="B92" s="41">
        <f t="shared" ca="1" si="65"/>
        <v>46170</v>
      </c>
      <c r="C92" s="24">
        <f t="shared" si="66"/>
        <v>55668.975438593443</v>
      </c>
      <c r="D92" s="24">
        <f t="shared" si="64"/>
        <v>0</v>
      </c>
    </row>
    <row r="93" spans="1:4" hidden="1" x14ac:dyDescent="0.25">
      <c r="A93" s="2">
        <v>17</v>
      </c>
      <c r="B93" s="41">
        <f t="shared" ca="1" si="65"/>
        <v>46201</v>
      </c>
      <c r="C93" s="24">
        <f t="shared" si="66"/>
        <v>55668.975438593443</v>
      </c>
      <c r="D93" s="24">
        <f t="shared" si="64"/>
        <v>0</v>
      </c>
    </row>
    <row r="94" spans="1:4" hidden="1" x14ac:dyDescent="0.25">
      <c r="A94" s="2">
        <v>18</v>
      </c>
      <c r="B94" s="41">
        <f t="shared" ca="1" si="65"/>
        <v>46231</v>
      </c>
      <c r="C94" s="24">
        <f t="shared" si="66"/>
        <v>55668.975438593443</v>
      </c>
      <c r="D94" s="24">
        <f t="shared" si="64"/>
        <v>0</v>
      </c>
    </row>
    <row r="95" spans="1:4" hidden="1" x14ac:dyDescent="0.25">
      <c r="A95" s="2">
        <v>19</v>
      </c>
      <c r="B95" s="41">
        <f t="shared" ca="1" si="65"/>
        <v>46262</v>
      </c>
      <c r="C95" s="24">
        <f t="shared" si="66"/>
        <v>55668.975438593443</v>
      </c>
      <c r="D95" s="24">
        <f t="shared" si="64"/>
        <v>0</v>
      </c>
    </row>
    <row r="96" spans="1:4" hidden="1" x14ac:dyDescent="0.25">
      <c r="A96" s="2">
        <v>20</v>
      </c>
      <c r="B96" s="41">
        <f t="shared" ca="1" si="65"/>
        <v>46293</v>
      </c>
      <c r="C96" s="24">
        <f t="shared" si="66"/>
        <v>55668.975438593443</v>
      </c>
      <c r="D96" s="24">
        <f t="shared" si="64"/>
        <v>0</v>
      </c>
    </row>
    <row r="97" spans="1:4" hidden="1" x14ac:dyDescent="0.25">
      <c r="A97" s="2">
        <v>21</v>
      </c>
      <c r="B97" s="41">
        <f t="shared" ca="1" si="65"/>
        <v>46323</v>
      </c>
      <c r="C97" s="24">
        <f t="shared" si="66"/>
        <v>55668.975438593443</v>
      </c>
      <c r="D97" s="24">
        <f t="shared" si="64"/>
        <v>0</v>
      </c>
    </row>
    <row r="98" spans="1:4" hidden="1" x14ac:dyDescent="0.25">
      <c r="A98" s="2">
        <v>22</v>
      </c>
      <c r="B98" s="41">
        <f t="shared" ca="1" si="65"/>
        <v>46354</v>
      </c>
      <c r="C98" s="24">
        <f t="shared" si="66"/>
        <v>55668.975438593443</v>
      </c>
      <c r="D98" s="24">
        <f t="shared" si="64"/>
        <v>0</v>
      </c>
    </row>
    <row r="99" spans="1:4" hidden="1" x14ac:dyDescent="0.25">
      <c r="A99" s="2">
        <v>23</v>
      </c>
      <c r="B99" s="41">
        <f t="shared" ca="1" si="65"/>
        <v>46384</v>
      </c>
      <c r="C99" s="24">
        <f t="shared" si="66"/>
        <v>55668.975438593443</v>
      </c>
      <c r="D99" s="24">
        <f t="shared" si="64"/>
        <v>0</v>
      </c>
    </row>
    <row r="100" spans="1:4" hidden="1" x14ac:dyDescent="0.25">
      <c r="A100" s="2">
        <v>24</v>
      </c>
      <c r="B100" s="41">
        <f t="shared" ca="1" si="65"/>
        <v>46415</v>
      </c>
      <c r="C100" s="24">
        <f t="shared" si="66"/>
        <v>55668.975438593443</v>
      </c>
      <c r="D100" s="24">
        <f t="shared" si="64"/>
        <v>0</v>
      </c>
    </row>
    <row r="101" spans="1:4" hidden="1" x14ac:dyDescent="0.25">
      <c r="A101" s="2">
        <v>25</v>
      </c>
      <c r="B101" s="41">
        <f t="shared" ca="1" si="65"/>
        <v>46446</v>
      </c>
      <c r="C101" s="24">
        <f t="shared" ref="C101:C112" si="67">J20</f>
        <v>55668.975438593443</v>
      </c>
      <c r="D101" s="24">
        <f t="shared" si="64"/>
        <v>0</v>
      </c>
    </row>
    <row r="102" spans="1:4" hidden="1" x14ac:dyDescent="0.25">
      <c r="A102" s="2">
        <v>26</v>
      </c>
      <c r="B102" s="41">
        <f t="shared" ca="1" si="65"/>
        <v>46474</v>
      </c>
      <c r="C102" s="24">
        <f t="shared" si="67"/>
        <v>55668.975438593443</v>
      </c>
      <c r="D102" s="24">
        <f t="shared" si="64"/>
        <v>0</v>
      </c>
    </row>
    <row r="103" spans="1:4" hidden="1" x14ac:dyDescent="0.25">
      <c r="A103" s="2">
        <v>27</v>
      </c>
      <c r="B103" s="41">
        <f t="shared" ca="1" si="65"/>
        <v>46505</v>
      </c>
      <c r="C103" s="24">
        <f t="shared" si="67"/>
        <v>55668.975438593443</v>
      </c>
      <c r="D103" s="24">
        <f t="shared" si="64"/>
        <v>0</v>
      </c>
    </row>
    <row r="104" spans="1:4" hidden="1" x14ac:dyDescent="0.25">
      <c r="A104" s="2">
        <v>28</v>
      </c>
      <c r="B104" s="41">
        <f t="shared" ca="1" si="65"/>
        <v>46535</v>
      </c>
      <c r="C104" s="24">
        <f t="shared" si="67"/>
        <v>55668.975438593443</v>
      </c>
      <c r="D104" s="24">
        <f t="shared" si="64"/>
        <v>0</v>
      </c>
    </row>
    <row r="105" spans="1:4" hidden="1" x14ac:dyDescent="0.25">
      <c r="A105" s="2">
        <v>29</v>
      </c>
      <c r="B105" s="41">
        <f t="shared" ca="1" si="65"/>
        <v>46566</v>
      </c>
      <c r="C105" s="24">
        <f t="shared" si="67"/>
        <v>55668.975438593443</v>
      </c>
      <c r="D105" s="24">
        <f t="shared" si="64"/>
        <v>0</v>
      </c>
    </row>
    <row r="106" spans="1:4" hidden="1" x14ac:dyDescent="0.25">
      <c r="A106" s="2">
        <v>30</v>
      </c>
      <c r="B106" s="41">
        <f t="shared" ca="1" si="65"/>
        <v>46596</v>
      </c>
      <c r="C106" s="24">
        <f t="shared" si="67"/>
        <v>55668.975438593443</v>
      </c>
      <c r="D106" s="24">
        <f t="shared" si="64"/>
        <v>0</v>
      </c>
    </row>
    <row r="107" spans="1:4" hidden="1" x14ac:dyDescent="0.25">
      <c r="A107" s="2">
        <v>31</v>
      </c>
      <c r="B107" s="41">
        <f t="shared" ca="1" si="65"/>
        <v>46627</v>
      </c>
      <c r="C107" s="24">
        <f t="shared" si="67"/>
        <v>55668.975438593443</v>
      </c>
      <c r="D107" s="24">
        <f t="shared" si="64"/>
        <v>0</v>
      </c>
    </row>
    <row r="108" spans="1:4" hidden="1" x14ac:dyDescent="0.25">
      <c r="A108" s="2">
        <v>32</v>
      </c>
      <c r="B108" s="41">
        <f t="shared" ca="1" si="65"/>
        <v>46658</v>
      </c>
      <c r="C108" s="24">
        <f t="shared" si="67"/>
        <v>55668.975438593443</v>
      </c>
      <c r="D108" s="24">
        <f t="shared" si="64"/>
        <v>0</v>
      </c>
    </row>
    <row r="109" spans="1:4" hidden="1" x14ac:dyDescent="0.25">
      <c r="A109" s="2">
        <v>33</v>
      </c>
      <c r="B109" s="41">
        <f t="shared" ca="1" si="65"/>
        <v>46688</v>
      </c>
      <c r="C109" s="24">
        <f t="shared" si="67"/>
        <v>55668.975438593443</v>
      </c>
      <c r="D109" s="24">
        <f t="shared" si="64"/>
        <v>0</v>
      </c>
    </row>
    <row r="110" spans="1:4" hidden="1" x14ac:dyDescent="0.25">
      <c r="A110" s="2">
        <v>34</v>
      </c>
      <c r="B110" s="41">
        <f t="shared" ca="1" si="65"/>
        <v>46719</v>
      </c>
      <c r="C110" s="24">
        <f t="shared" si="67"/>
        <v>55668.975438593443</v>
      </c>
      <c r="D110" s="24">
        <f t="shared" si="64"/>
        <v>0</v>
      </c>
    </row>
    <row r="111" spans="1:4" hidden="1" x14ac:dyDescent="0.25">
      <c r="A111" s="2">
        <v>35</v>
      </c>
      <c r="B111" s="41">
        <f t="shared" ca="1" si="65"/>
        <v>46749</v>
      </c>
      <c r="C111" s="24">
        <f t="shared" si="67"/>
        <v>55668.975438593443</v>
      </c>
      <c r="D111" s="24">
        <f t="shared" si="64"/>
        <v>-54760.857878775721</v>
      </c>
    </row>
    <row r="112" spans="1:4" hidden="1" x14ac:dyDescent="0.25">
      <c r="A112" s="2">
        <v>36</v>
      </c>
      <c r="B112" s="41">
        <f t="shared" ca="1" si="65"/>
        <v>46780</v>
      </c>
      <c r="C112" s="24">
        <f t="shared" si="67"/>
        <v>110429.83331736916</v>
      </c>
      <c r="D112" s="24">
        <f t="shared" si="64"/>
        <v>110429.83331736916</v>
      </c>
    </row>
    <row r="113" spans="1:4" hidden="1" x14ac:dyDescent="0.25">
      <c r="A113" s="2">
        <v>37</v>
      </c>
      <c r="B113" s="41">
        <f t="shared" ca="1" si="65"/>
        <v>46811</v>
      </c>
      <c r="C113" s="24">
        <f t="shared" ref="C113:C124" si="68">M20</f>
        <v>0</v>
      </c>
      <c r="D113" s="24">
        <f t="shared" si="64"/>
        <v>0</v>
      </c>
    </row>
    <row r="114" spans="1:4" hidden="1" x14ac:dyDescent="0.25">
      <c r="A114" s="2">
        <v>38</v>
      </c>
      <c r="B114" s="41">
        <f t="shared" ca="1" si="65"/>
        <v>46840</v>
      </c>
      <c r="C114" s="24">
        <f t="shared" si="68"/>
        <v>0</v>
      </c>
      <c r="D114" s="24">
        <f t="shared" si="64"/>
        <v>0</v>
      </c>
    </row>
    <row r="115" spans="1:4" hidden="1" x14ac:dyDescent="0.25">
      <c r="A115" s="2">
        <v>39</v>
      </c>
      <c r="B115" s="41">
        <f t="shared" ca="1" si="65"/>
        <v>46871</v>
      </c>
      <c r="C115" s="24">
        <f t="shared" si="68"/>
        <v>0</v>
      </c>
      <c r="D115" s="24">
        <f t="shared" si="64"/>
        <v>0</v>
      </c>
    </row>
    <row r="116" spans="1:4" hidden="1" x14ac:dyDescent="0.25">
      <c r="A116" s="2">
        <v>40</v>
      </c>
      <c r="B116" s="41">
        <f t="shared" ca="1" si="65"/>
        <v>46901</v>
      </c>
      <c r="C116" s="24">
        <f t="shared" si="68"/>
        <v>0</v>
      </c>
      <c r="D116" s="24">
        <f t="shared" si="64"/>
        <v>0</v>
      </c>
    </row>
    <row r="117" spans="1:4" hidden="1" x14ac:dyDescent="0.25">
      <c r="A117" s="2">
        <v>41</v>
      </c>
      <c r="B117" s="41">
        <f t="shared" ca="1" si="65"/>
        <v>46932</v>
      </c>
      <c r="C117" s="24">
        <f t="shared" si="68"/>
        <v>0</v>
      </c>
      <c r="D117" s="24">
        <f t="shared" si="64"/>
        <v>0</v>
      </c>
    </row>
    <row r="118" spans="1:4" hidden="1" x14ac:dyDescent="0.25">
      <c r="A118" s="2">
        <v>42</v>
      </c>
      <c r="B118" s="41">
        <f t="shared" ca="1" si="65"/>
        <v>46962</v>
      </c>
      <c r="C118" s="24">
        <f t="shared" si="68"/>
        <v>0</v>
      </c>
      <c r="D118" s="24">
        <f t="shared" si="64"/>
        <v>0</v>
      </c>
    </row>
    <row r="119" spans="1:4" hidden="1" x14ac:dyDescent="0.25">
      <c r="A119" s="2">
        <v>43</v>
      </c>
      <c r="B119" s="41">
        <f t="shared" ca="1" si="65"/>
        <v>46993</v>
      </c>
      <c r="C119" s="24">
        <f t="shared" si="68"/>
        <v>0</v>
      </c>
      <c r="D119" s="24">
        <f t="shared" si="64"/>
        <v>0</v>
      </c>
    </row>
    <row r="120" spans="1:4" hidden="1" x14ac:dyDescent="0.25">
      <c r="A120" s="2">
        <v>44</v>
      </c>
      <c r="B120" s="41">
        <f t="shared" ca="1" si="65"/>
        <v>47024</v>
      </c>
      <c r="C120" s="24">
        <f t="shared" si="68"/>
        <v>0</v>
      </c>
      <c r="D120" s="24">
        <f t="shared" si="64"/>
        <v>0</v>
      </c>
    </row>
    <row r="121" spans="1:4" hidden="1" x14ac:dyDescent="0.25">
      <c r="A121" s="2">
        <v>45</v>
      </c>
      <c r="B121" s="41">
        <f t="shared" ca="1" si="65"/>
        <v>47054</v>
      </c>
      <c r="C121" s="24">
        <f t="shared" si="68"/>
        <v>0</v>
      </c>
      <c r="D121" s="24">
        <f t="shared" si="64"/>
        <v>0</v>
      </c>
    </row>
    <row r="122" spans="1:4" hidden="1" x14ac:dyDescent="0.25">
      <c r="A122" s="2">
        <v>46</v>
      </c>
      <c r="B122" s="41">
        <f t="shared" ca="1" si="65"/>
        <v>47085</v>
      </c>
      <c r="C122" s="24">
        <f t="shared" si="68"/>
        <v>0</v>
      </c>
      <c r="D122" s="24">
        <f t="shared" si="64"/>
        <v>0</v>
      </c>
    </row>
    <row r="123" spans="1:4" hidden="1" x14ac:dyDescent="0.25">
      <c r="A123" s="2">
        <v>47</v>
      </c>
      <c r="B123" s="41">
        <f t="shared" ca="1" si="65"/>
        <v>47115</v>
      </c>
      <c r="C123" s="24">
        <f t="shared" si="68"/>
        <v>0</v>
      </c>
      <c r="D123" s="24">
        <f t="shared" si="64"/>
        <v>0</v>
      </c>
    </row>
    <row r="124" spans="1:4" hidden="1" x14ac:dyDescent="0.25">
      <c r="A124" s="2">
        <v>48</v>
      </c>
      <c r="B124" s="41">
        <f t="shared" ca="1" si="65"/>
        <v>47146</v>
      </c>
      <c r="C124" s="24">
        <f t="shared" si="68"/>
        <v>0</v>
      </c>
      <c r="D124" s="24">
        <f t="shared" si="64"/>
        <v>0</v>
      </c>
    </row>
    <row r="125" spans="1:4" hidden="1" x14ac:dyDescent="0.25">
      <c r="A125" s="2">
        <v>49</v>
      </c>
      <c r="B125" s="41">
        <f t="shared" ca="1" si="65"/>
        <v>47177</v>
      </c>
      <c r="C125" s="24">
        <f t="shared" ref="C125:C136" si="69">P20</f>
        <v>0</v>
      </c>
      <c r="D125" s="24">
        <f t="shared" si="64"/>
        <v>0</v>
      </c>
    </row>
    <row r="126" spans="1:4" hidden="1" x14ac:dyDescent="0.25">
      <c r="A126" s="2">
        <v>50</v>
      </c>
      <c r="B126" s="41">
        <f t="shared" ca="1" si="65"/>
        <v>47205</v>
      </c>
      <c r="C126" s="24">
        <f t="shared" si="69"/>
        <v>0</v>
      </c>
      <c r="D126" s="24">
        <f t="shared" si="64"/>
        <v>0</v>
      </c>
    </row>
    <row r="127" spans="1:4" hidden="1" x14ac:dyDescent="0.25">
      <c r="A127" s="2">
        <v>51</v>
      </c>
      <c r="B127" s="41">
        <f t="shared" ca="1" si="65"/>
        <v>47236</v>
      </c>
      <c r="C127" s="24">
        <f t="shared" si="69"/>
        <v>0</v>
      </c>
      <c r="D127" s="24">
        <f t="shared" si="64"/>
        <v>0</v>
      </c>
    </row>
    <row r="128" spans="1:4" hidden="1" x14ac:dyDescent="0.25">
      <c r="A128" s="2">
        <v>52</v>
      </c>
      <c r="B128" s="41">
        <f t="shared" ca="1" si="65"/>
        <v>47266</v>
      </c>
      <c r="C128" s="24">
        <f t="shared" si="69"/>
        <v>0</v>
      </c>
      <c r="D128" s="24">
        <f t="shared" si="64"/>
        <v>0</v>
      </c>
    </row>
    <row r="129" spans="1:4" hidden="1" x14ac:dyDescent="0.25">
      <c r="A129" s="2">
        <v>53</v>
      </c>
      <c r="B129" s="41">
        <f t="shared" ca="1" si="65"/>
        <v>47297</v>
      </c>
      <c r="C129" s="24">
        <f t="shared" si="69"/>
        <v>0</v>
      </c>
      <c r="D129" s="24">
        <f t="shared" si="64"/>
        <v>0</v>
      </c>
    </row>
    <row r="130" spans="1:4" hidden="1" x14ac:dyDescent="0.25">
      <c r="A130" s="2">
        <v>54</v>
      </c>
      <c r="B130" s="41">
        <f t="shared" ca="1" si="65"/>
        <v>47327</v>
      </c>
      <c r="C130" s="24">
        <f t="shared" si="69"/>
        <v>0</v>
      </c>
      <c r="D130" s="24">
        <f t="shared" si="64"/>
        <v>0</v>
      </c>
    </row>
    <row r="131" spans="1:4" hidden="1" x14ac:dyDescent="0.25">
      <c r="A131" s="2">
        <v>55</v>
      </c>
      <c r="B131" s="41">
        <f t="shared" ca="1" si="65"/>
        <v>47358</v>
      </c>
      <c r="C131" s="24">
        <f t="shared" si="69"/>
        <v>0</v>
      </c>
      <c r="D131" s="24">
        <f t="shared" si="64"/>
        <v>0</v>
      </c>
    </row>
    <row r="132" spans="1:4" hidden="1" x14ac:dyDescent="0.25">
      <c r="A132" s="2">
        <v>56</v>
      </c>
      <c r="B132" s="41">
        <f t="shared" ca="1" si="65"/>
        <v>47389</v>
      </c>
      <c r="C132" s="24">
        <f t="shared" si="69"/>
        <v>0</v>
      </c>
      <c r="D132" s="24">
        <f t="shared" si="64"/>
        <v>0</v>
      </c>
    </row>
    <row r="133" spans="1:4" hidden="1" x14ac:dyDescent="0.25">
      <c r="A133" s="2">
        <v>57</v>
      </c>
      <c r="B133" s="41">
        <f t="shared" ca="1" si="65"/>
        <v>47419</v>
      </c>
      <c r="C133" s="24">
        <f t="shared" si="69"/>
        <v>0</v>
      </c>
      <c r="D133" s="24">
        <f t="shared" si="64"/>
        <v>0</v>
      </c>
    </row>
    <row r="134" spans="1:4" hidden="1" x14ac:dyDescent="0.25">
      <c r="A134" s="2">
        <v>58</v>
      </c>
      <c r="B134" s="41">
        <f t="shared" ca="1" si="65"/>
        <v>47450</v>
      </c>
      <c r="C134" s="24">
        <f t="shared" si="69"/>
        <v>0</v>
      </c>
      <c r="D134" s="24">
        <f t="shared" si="64"/>
        <v>0</v>
      </c>
    </row>
    <row r="135" spans="1:4" hidden="1" x14ac:dyDescent="0.25">
      <c r="A135" s="2">
        <v>59</v>
      </c>
      <c r="B135" s="41">
        <f t="shared" ca="1" si="65"/>
        <v>47480</v>
      </c>
      <c r="C135" s="24">
        <f t="shared" si="69"/>
        <v>0</v>
      </c>
      <c r="D135" s="24">
        <f t="shared" si="64"/>
        <v>0</v>
      </c>
    </row>
    <row r="136" spans="1:4" hidden="1" x14ac:dyDescent="0.25">
      <c r="A136" s="2">
        <v>60</v>
      </c>
      <c r="B136" s="41">
        <f t="shared" ca="1" si="65"/>
        <v>47511</v>
      </c>
      <c r="C136" s="24">
        <f t="shared" si="69"/>
        <v>0</v>
      </c>
      <c r="D136" s="24">
        <f t="shared" si="64"/>
        <v>0</v>
      </c>
    </row>
    <row r="137" spans="1:4" hidden="1" x14ac:dyDescent="0.25">
      <c r="A137" s="2">
        <v>61</v>
      </c>
      <c r="B137" s="41">
        <f t="shared" ca="1" si="65"/>
        <v>47542</v>
      </c>
      <c r="C137" s="24">
        <f t="shared" ref="C137:C148" si="70">S20</f>
        <v>0</v>
      </c>
      <c r="D137" s="24">
        <f t="shared" si="64"/>
        <v>0</v>
      </c>
    </row>
    <row r="138" spans="1:4" hidden="1" x14ac:dyDescent="0.25">
      <c r="A138" s="2">
        <v>62</v>
      </c>
      <c r="B138" s="41">
        <f t="shared" ca="1" si="65"/>
        <v>47570</v>
      </c>
      <c r="C138" s="24">
        <f t="shared" si="70"/>
        <v>0</v>
      </c>
      <c r="D138" s="24">
        <f t="shared" si="64"/>
        <v>0</v>
      </c>
    </row>
    <row r="139" spans="1:4" hidden="1" x14ac:dyDescent="0.25">
      <c r="A139" s="2">
        <v>63</v>
      </c>
      <c r="B139" s="41">
        <f t="shared" ca="1" si="65"/>
        <v>47601</v>
      </c>
      <c r="C139" s="24">
        <f t="shared" si="70"/>
        <v>0</v>
      </c>
      <c r="D139" s="24">
        <f t="shared" si="64"/>
        <v>0</v>
      </c>
    </row>
    <row r="140" spans="1:4" hidden="1" x14ac:dyDescent="0.25">
      <c r="A140" s="2">
        <v>64</v>
      </c>
      <c r="B140" s="41">
        <f t="shared" ca="1" si="65"/>
        <v>47631</v>
      </c>
      <c r="C140" s="24">
        <f t="shared" si="70"/>
        <v>0</v>
      </c>
      <c r="D140" s="24">
        <f t="shared" si="64"/>
        <v>0</v>
      </c>
    </row>
    <row r="141" spans="1:4" hidden="1" x14ac:dyDescent="0.25">
      <c r="A141" s="2">
        <v>65</v>
      </c>
      <c r="B141" s="41">
        <f t="shared" ca="1" si="65"/>
        <v>47662</v>
      </c>
      <c r="C141" s="24">
        <f t="shared" si="70"/>
        <v>0</v>
      </c>
      <c r="D141" s="24">
        <f t="shared" si="64"/>
        <v>0</v>
      </c>
    </row>
    <row r="142" spans="1:4" hidden="1" x14ac:dyDescent="0.25">
      <c r="A142" s="2">
        <v>66</v>
      </c>
      <c r="B142" s="41">
        <f t="shared" ca="1" si="65"/>
        <v>47692</v>
      </c>
      <c r="C142" s="24">
        <f t="shared" si="70"/>
        <v>0</v>
      </c>
      <c r="D142" s="24">
        <f t="shared" ref="D142:D205" si="71">C142-C143</f>
        <v>0</v>
      </c>
    </row>
    <row r="143" spans="1:4" hidden="1" x14ac:dyDescent="0.25">
      <c r="A143" s="2">
        <v>67</v>
      </c>
      <c r="B143" s="41">
        <f t="shared" ref="B143:B206" ca="1" si="72">EDATE(B142,1)</f>
        <v>47723</v>
      </c>
      <c r="C143" s="24">
        <f t="shared" si="70"/>
        <v>0</v>
      </c>
      <c r="D143" s="24">
        <f t="shared" si="71"/>
        <v>0</v>
      </c>
    </row>
    <row r="144" spans="1:4" hidden="1" x14ac:dyDescent="0.25">
      <c r="A144" s="2">
        <v>68</v>
      </c>
      <c r="B144" s="41">
        <f t="shared" ca="1" si="72"/>
        <v>47754</v>
      </c>
      <c r="C144" s="24">
        <f t="shared" si="70"/>
        <v>0</v>
      </c>
      <c r="D144" s="24">
        <f t="shared" si="71"/>
        <v>0</v>
      </c>
    </row>
    <row r="145" spans="1:4" hidden="1" x14ac:dyDescent="0.25">
      <c r="A145" s="2">
        <v>69</v>
      </c>
      <c r="B145" s="41">
        <f t="shared" ca="1" si="72"/>
        <v>47784</v>
      </c>
      <c r="C145" s="24">
        <f t="shared" si="70"/>
        <v>0</v>
      </c>
      <c r="D145" s="24">
        <f t="shared" si="71"/>
        <v>0</v>
      </c>
    </row>
    <row r="146" spans="1:4" hidden="1" x14ac:dyDescent="0.25">
      <c r="A146" s="2">
        <v>70</v>
      </c>
      <c r="B146" s="41">
        <f t="shared" ca="1" si="72"/>
        <v>47815</v>
      </c>
      <c r="C146" s="24">
        <f t="shared" si="70"/>
        <v>0</v>
      </c>
      <c r="D146" s="24">
        <f t="shared" si="71"/>
        <v>0</v>
      </c>
    </row>
    <row r="147" spans="1:4" hidden="1" x14ac:dyDescent="0.25">
      <c r="A147" s="2">
        <v>71</v>
      </c>
      <c r="B147" s="41">
        <f t="shared" ca="1" si="72"/>
        <v>47845</v>
      </c>
      <c r="C147" s="24">
        <f t="shared" si="70"/>
        <v>0</v>
      </c>
      <c r="D147" s="24">
        <f t="shared" si="71"/>
        <v>0</v>
      </c>
    </row>
    <row r="148" spans="1:4" hidden="1" x14ac:dyDescent="0.25">
      <c r="A148" s="2">
        <v>72</v>
      </c>
      <c r="B148" s="41">
        <f t="shared" ca="1" si="72"/>
        <v>47876</v>
      </c>
      <c r="C148" s="24">
        <f t="shared" si="70"/>
        <v>0</v>
      </c>
      <c r="D148" s="24">
        <f t="shared" si="71"/>
        <v>0</v>
      </c>
    </row>
    <row r="149" spans="1:4" hidden="1" x14ac:dyDescent="0.25">
      <c r="A149" s="2">
        <v>73</v>
      </c>
      <c r="B149" s="41">
        <f t="shared" ca="1" si="72"/>
        <v>47907</v>
      </c>
      <c r="C149" s="24">
        <f t="shared" ref="C149:C160" si="73">V20</f>
        <v>0</v>
      </c>
      <c r="D149" s="24">
        <f t="shared" si="71"/>
        <v>0</v>
      </c>
    </row>
    <row r="150" spans="1:4" hidden="1" x14ac:dyDescent="0.25">
      <c r="A150" s="2">
        <v>74</v>
      </c>
      <c r="B150" s="41">
        <f t="shared" ca="1" si="72"/>
        <v>47935</v>
      </c>
      <c r="C150" s="24">
        <f t="shared" si="73"/>
        <v>0</v>
      </c>
      <c r="D150" s="24">
        <f t="shared" si="71"/>
        <v>0</v>
      </c>
    </row>
    <row r="151" spans="1:4" hidden="1" x14ac:dyDescent="0.25">
      <c r="A151" s="2">
        <v>75</v>
      </c>
      <c r="B151" s="41">
        <f t="shared" ca="1" si="72"/>
        <v>47966</v>
      </c>
      <c r="C151" s="24">
        <f t="shared" si="73"/>
        <v>0</v>
      </c>
      <c r="D151" s="24">
        <f t="shared" si="71"/>
        <v>0</v>
      </c>
    </row>
    <row r="152" spans="1:4" hidden="1" x14ac:dyDescent="0.25">
      <c r="A152" s="2">
        <v>76</v>
      </c>
      <c r="B152" s="41">
        <f t="shared" ca="1" si="72"/>
        <v>47996</v>
      </c>
      <c r="C152" s="24">
        <f t="shared" si="73"/>
        <v>0</v>
      </c>
      <c r="D152" s="24">
        <f t="shared" si="71"/>
        <v>0</v>
      </c>
    </row>
    <row r="153" spans="1:4" hidden="1" x14ac:dyDescent="0.25">
      <c r="A153" s="2">
        <v>77</v>
      </c>
      <c r="B153" s="41">
        <f t="shared" ca="1" si="72"/>
        <v>48027</v>
      </c>
      <c r="C153" s="24">
        <f t="shared" si="73"/>
        <v>0</v>
      </c>
      <c r="D153" s="24">
        <f t="shared" si="71"/>
        <v>0</v>
      </c>
    </row>
    <row r="154" spans="1:4" hidden="1" x14ac:dyDescent="0.25">
      <c r="A154" s="2">
        <v>78</v>
      </c>
      <c r="B154" s="41">
        <f t="shared" ca="1" si="72"/>
        <v>48057</v>
      </c>
      <c r="C154" s="24">
        <f t="shared" si="73"/>
        <v>0</v>
      </c>
      <c r="D154" s="24">
        <f t="shared" si="71"/>
        <v>0</v>
      </c>
    </row>
    <row r="155" spans="1:4" hidden="1" x14ac:dyDescent="0.25">
      <c r="A155" s="2">
        <v>79</v>
      </c>
      <c r="B155" s="41">
        <f t="shared" ca="1" si="72"/>
        <v>48088</v>
      </c>
      <c r="C155" s="24">
        <f t="shared" si="73"/>
        <v>0</v>
      </c>
      <c r="D155" s="24">
        <f t="shared" si="71"/>
        <v>0</v>
      </c>
    </row>
    <row r="156" spans="1:4" hidden="1" x14ac:dyDescent="0.25">
      <c r="A156" s="2">
        <v>80</v>
      </c>
      <c r="B156" s="41">
        <f t="shared" ca="1" si="72"/>
        <v>48119</v>
      </c>
      <c r="C156" s="24">
        <f t="shared" si="73"/>
        <v>0</v>
      </c>
      <c r="D156" s="24">
        <f t="shared" si="71"/>
        <v>0</v>
      </c>
    </row>
    <row r="157" spans="1:4" hidden="1" x14ac:dyDescent="0.25">
      <c r="A157" s="2">
        <v>81</v>
      </c>
      <c r="B157" s="41">
        <f t="shared" ca="1" si="72"/>
        <v>48149</v>
      </c>
      <c r="C157" s="24">
        <f t="shared" si="73"/>
        <v>0</v>
      </c>
      <c r="D157" s="24">
        <f t="shared" si="71"/>
        <v>0</v>
      </c>
    </row>
    <row r="158" spans="1:4" hidden="1" x14ac:dyDescent="0.25">
      <c r="A158" s="2">
        <v>82</v>
      </c>
      <c r="B158" s="41">
        <f t="shared" ca="1" si="72"/>
        <v>48180</v>
      </c>
      <c r="C158" s="24">
        <f t="shared" si="73"/>
        <v>0</v>
      </c>
      <c r="D158" s="24">
        <f t="shared" si="71"/>
        <v>0</v>
      </c>
    </row>
    <row r="159" spans="1:4" hidden="1" x14ac:dyDescent="0.25">
      <c r="A159" s="2">
        <v>83</v>
      </c>
      <c r="B159" s="41">
        <f t="shared" ca="1" si="72"/>
        <v>48210</v>
      </c>
      <c r="C159" s="24">
        <f t="shared" si="73"/>
        <v>0</v>
      </c>
      <c r="D159" s="24">
        <f t="shared" si="71"/>
        <v>0</v>
      </c>
    </row>
    <row r="160" spans="1:4" hidden="1" x14ac:dyDescent="0.25">
      <c r="A160" s="2">
        <v>84</v>
      </c>
      <c r="B160" s="41">
        <f t="shared" ca="1" si="72"/>
        <v>48241</v>
      </c>
      <c r="C160" s="24">
        <f t="shared" si="73"/>
        <v>0</v>
      </c>
      <c r="D160" s="24">
        <f t="shared" si="71"/>
        <v>0</v>
      </c>
    </row>
    <row r="161" spans="1:4" hidden="1" x14ac:dyDescent="0.25">
      <c r="A161" s="2">
        <v>85</v>
      </c>
      <c r="B161" s="41">
        <f t="shared" ca="1" si="72"/>
        <v>48272</v>
      </c>
      <c r="C161" s="24">
        <f t="shared" ref="C161:C172" si="74">D35</f>
        <v>0</v>
      </c>
      <c r="D161" s="24">
        <f t="shared" si="71"/>
        <v>0</v>
      </c>
    </row>
    <row r="162" spans="1:4" hidden="1" x14ac:dyDescent="0.25">
      <c r="A162" s="2">
        <v>86</v>
      </c>
      <c r="B162" s="41">
        <f t="shared" ca="1" si="72"/>
        <v>48301</v>
      </c>
      <c r="C162" s="24">
        <f t="shared" si="74"/>
        <v>0</v>
      </c>
      <c r="D162" s="24">
        <f t="shared" si="71"/>
        <v>0</v>
      </c>
    </row>
    <row r="163" spans="1:4" hidden="1" x14ac:dyDescent="0.25">
      <c r="A163" s="2">
        <v>87</v>
      </c>
      <c r="B163" s="41">
        <f t="shared" ca="1" si="72"/>
        <v>48332</v>
      </c>
      <c r="C163" s="24">
        <f t="shared" si="74"/>
        <v>0</v>
      </c>
      <c r="D163" s="24">
        <f t="shared" si="71"/>
        <v>0</v>
      </c>
    </row>
    <row r="164" spans="1:4" hidden="1" x14ac:dyDescent="0.25">
      <c r="A164" s="2">
        <v>88</v>
      </c>
      <c r="B164" s="41">
        <f t="shared" ca="1" si="72"/>
        <v>48362</v>
      </c>
      <c r="C164" s="24">
        <f t="shared" si="74"/>
        <v>0</v>
      </c>
      <c r="D164" s="24">
        <f t="shared" si="71"/>
        <v>0</v>
      </c>
    </row>
    <row r="165" spans="1:4" hidden="1" x14ac:dyDescent="0.25">
      <c r="A165" s="2">
        <v>89</v>
      </c>
      <c r="B165" s="41">
        <f t="shared" ca="1" si="72"/>
        <v>48393</v>
      </c>
      <c r="C165" s="24">
        <f t="shared" si="74"/>
        <v>0</v>
      </c>
      <c r="D165" s="24">
        <f t="shared" si="71"/>
        <v>0</v>
      </c>
    </row>
    <row r="166" spans="1:4" hidden="1" x14ac:dyDescent="0.25">
      <c r="A166" s="2">
        <v>90</v>
      </c>
      <c r="B166" s="41">
        <f t="shared" ca="1" si="72"/>
        <v>48423</v>
      </c>
      <c r="C166" s="24">
        <f t="shared" si="74"/>
        <v>0</v>
      </c>
      <c r="D166" s="24">
        <f t="shared" si="71"/>
        <v>0</v>
      </c>
    </row>
    <row r="167" spans="1:4" hidden="1" x14ac:dyDescent="0.25">
      <c r="A167" s="2">
        <v>91</v>
      </c>
      <c r="B167" s="41">
        <f t="shared" ca="1" si="72"/>
        <v>48454</v>
      </c>
      <c r="C167" s="24">
        <f t="shared" si="74"/>
        <v>0</v>
      </c>
      <c r="D167" s="24">
        <f t="shared" si="71"/>
        <v>0</v>
      </c>
    </row>
    <row r="168" spans="1:4" hidden="1" x14ac:dyDescent="0.25">
      <c r="A168" s="2">
        <v>92</v>
      </c>
      <c r="B168" s="41">
        <f t="shared" ca="1" si="72"/>
        <v>48485</v>
      </c>
      <c r="C168" s="24">
        <f t="shared" si="74"/>
        <v>0</v>
      </c>
      <c r="D168" s="24">
        <f t="shared" si="71"/>
        <v>0</v>
      </c>
    </row>
    <row r="169" spans="1:4" hidden="1" x14ac:dyDescent="0.25">
      <c r="A169" s="2">
        <v>93</v>
      </c>
      <c r="B169" s="41">
        <f t="shared" ca="1" si="72"/>
        <v>48515</v>
      </c>
      <c r="C169" s="24">
        <f t="shared" si="74"/>
        <v>0</v>
      </c>
      <c r="D169" s="24">
        <f t="shared" si="71"/>
        <v>0</v>
      </c>
    </row>
    <row r="170" spans="1:4" hidden="1" x14ac:dyDescent="0.25">
      <c r="A170" s="2">
        <v>94</v>
      </c>
      <c r="B170" s="41">
        <f t="shared" ca="1" si="72"/>
        <v>48546</v>
      </c>
      <c r="C170" s="24">
        <f t="shared" si="74"/>
        <v>0</v>
      </c>
      <c r="D170" s="24">
        <f t="shared" si="71"/>
        <v>0</v>
      </c>
    </row>
    <row r="171" spans="1:4" hidden="1" x14ac:dyDescent="0.25">
      <c r="A171" s="2">
        <v>95</v>
      </c>
      <c r="B171" s="41">
        <f t="shared" ca="1" si="72"/>
        <v>48576</v>
      </c>
      <c r="C171" s="24">
        <f t="shared" si="74"/>
        <v>0</v>
      </c>
      <c r="D171" s="24">
        <f t="shared" si="71"/>
        <v>0</v>
      </c>
    </row>
    <row r="172" spans="1:4" hidden="1" x14ac:dyDescent="0.25">
      <c r="A172" s="2">
        <v>96</v>
      </c>
      <c r="B172" s="41">
        <f t="shared" ca="1" si="72"/>
        <v>48607</v>
      </c>
      <c r="C172" s="24">
        <f t="shared" si="74"/>
        <v>0</v>
      </c>
      <c r="D172" s="24">
        <f t="shared" si="71"/>
        <v>0</v>
      </c>
    </row>
    <row r="173" spans="1:4" hidden="1" x14ac:dyDescent="0.25">
      <c r="A173" s="2">
        <v>97</v>
      </c>
      <c r="B173" s="41">
        <f t="shared" ca="1" si="72"/>
        <v>48638</v>
      </c>
      <c r="C173" s="24">
        <f t="shared" ref="C173:C184" si="75">G35</f>
        <v>0</v>
      </c>
      <c r="D173" s="24">
        <f t="shared" si="71"/>
        <v>0</v>
      </c>
    </row>
    <row r="174" spans="1:4" hidden="1" x14ac:dyDescent="0.25">
      <c r="A174" s="2">
        <v>98</v>
      </c>
      <c r="B174" s="41">
        <f t="shared" ca="1" si="72"/>
        <v>48666</v>
      </c>
      <c r="C174" s="24">
        <f t="shared" si="75"/>
        <v>0</v>
      </c>
      <c r="D174" s="24">
        <f t="shared" si="71"/>
        <v>0</v>
      </c>
    </row>
    <row r="175" spans="1:4" hidden="1" x14ac:dyDescent="0.25">
      <c r="A175" s="2">
        <v>99</v>
      </c>
      <c r="B175" s="41">
        <f t="shared" ca="1" si="72"/>
        <v>48697</v>
      </c>
      <c r="C175" s="24">
        <f t="shared" si="75"/>
        <v>0</v>
      </c>
      <c r="D175" s="24">
        <f t="shared" si="71"/>
        <v>0</v>
      </c>
    </row>
    <row r="176" spans="1:4" hidden="1" x14ac:dyDescent="0.25">
      <c r="A176" s="2">
        <v>100</v>
      </c>
      <c r="B176" s="41">
        <f t="shared" ca="1" si="72"/>
        <v>48727</v>
      </c>
      <c r="C176" s="24">
        <f t="shared" si="75"/>
        <v>0</v>
      </c>
      <c r="D176" s="24">
        <f t="shared" si="71"/>
        <v>0</v>
      </c>
    </row>
    <row r="177" spans="1:4" hidden="1" x14ac:dyDescent="0.25">
      <c r="A177" s="2">
        <v>101</v>
      </c>
      <c r="B177" s="41">
        <f t="shared" ca="1" si="72"/>
        <v>48758</v>
      </c>
      <c r="C177" s="24">
        <f t="shared" si="75"/>
        <v>0</v>
      </c>
      <c r="D177" s="24">
        <f t="shared" si="71"/>
        <v>0</v>
      </c>
    </row>
    <row r="178" spans="1:4" hidden="1" x14ac:dyDescent="0.25">
      <c r="A178" s="2">
        <v>102</v>
      </c>
      <c r="B178" s="41">
        <f t="shared" ca="1" si="72"/>
        <v>48788</v>
      </c>
      <c r="C178" s="24">
        <f t="shared" si="75"/>
        <v>0</v>
      </c>
      <c r="D178" s="24">
        <f t="shared" si="71"/>
        <v>0</v>
      </c>
    </row>
    <row r="179" spans="1:4" hidden="1" x14ac:dyDescent="0.25">
      <c r="A179" s="2">
        <v>103</v>
      </c>
      <c r="B179" s="41">
        <f t="shared" ca="1" si="72"/>
        <v>48819</v>
      </c>
      <c r="C179" s="24">
        <f t="shared" si="75"/>
        <v>0</v>
      </c>
      <c r="D179" s="24">
        <f t="shared" si="71"/>
        <v>0</v>
      </c>
    </row>
    <row r="180" spans="1:4" hidden="1" x14ac:dyDescent="0.25">
      <c r="A180" s="2">
        <v>104</v>
      </c>
      <c r="B180" s="41">
        <f t="shared" ca="1" si="72"/>
        <v>48850</v>
      </c>
      <c r="C180" s="24">
        <f t="shared" si="75"/>
        <v>0</v>
      </c>
      <c r="D180" s="24">
        <f t="shared" si="71"/>
        <v>0</v>
      </c>
    </row>
    <row r="181" spans="1:4" hidden="1" x14ac:dyDescent="0.25">
      <c r="A181" s="2">
        <v>105</v>
      </c>
      <c r="B181" s="41">
        <f t="shared" ca="1" si="72"/>
        <v>48880</v>
      </c>
      <c r="C181" s="24">
        <f t="shared" si="75"/>
        <v>0</v>
      </c>
      <c r="D181" s="24">
        <f t="shared" si="71"/>
        <v>0</v>
      </c>
    </row>
    <row r="182" spans="1:4" hidden="1" x14ac:dyDescent="0.25">
      <c r="A182" s="2">
        <v>106</v>
      </c>
      <c r="B182" s="41">
        <f t="shared" ca="1" si="72"/>
        <v>48911</v>
      </c>
      <c r="C182" s="24">
        <f t="shared" si="75"/>
        <v>0</v>
      </c>
      <c r="D182" s="24">
        <f t="shared" si="71"/>
        <v>0</v>
      </c>
    </row>
    <row r="183" spans="1:4" hidden="1" x14ac:dyDescent="0.25">
      <c r="A183" s="2">
        <v>107</v>
      </c>
      <c r="B183" s="41">
        <f t="shared" ca="1" si="72"/>
        <v>48941</v>
      </c>
      <c r="C183" s="24">
        <f t="shared" si="75"/>
        <v>0</v>
      </c>
      <c r="D183" s="24">
        <f t="shared" si="71"/>
        <v>0</v>
      </c>
    </row>
    <row r="184" spans="1:4" hidden="1" x14ac:dyDescent="0.25">
      <c r="A184" s="2">
        <v>108</v>
      </c>
      <c r="B184" s="41">
        <f t="shared" ca="1" si="72"/>
        <v>48972</v>
      </c>
      <c r="C184" s="24">
        <f t="shared" si="75"/>
        <v>0</v>
      </c>
      <c r="D184" s="24">
        <f t="shared" si="71"/>
        <v>0</v>
      </c>
    </row>
    <row r="185" spans="1:4" hidden="1" x14ac:dyDescent="0.25">
      <c r="A185" s="2">
        <v>109</v>
      </c>
      <c r="B185" s="41">
        <f t="shared" ca="1" si="72"/>
        <v>49003</v>
      </c>
      <c r="C185" s="24">
        <f t="shared" ref="C185:C196" si="76">J35</f>
        <v>0</v>
      </c>
      <c r="D185" s="24">
        <f t="shared" si="71"/>
        <v>0</v>
      </c>
    </row>
    <row r="186" spans="1:4" hidden="1" x14ac:dyDescent="0.25">
      <c r="A186" s="2">
        <v>110</v>
      </c>
      <c r="B186" s="41">
        <f t="shared" ca="1" si="72"/>
        <v>49031</v>
      </c>
      <c r="C186" s="24">
        <f t="shared" si="76"/>
        <v>0</v>
      </c>
      <c r="D186" s="24">
        <f t="shared" si="71"/>
        <v>0</v>
      </c>
    </row>
    <row r="187" spans="1:4" hidden="1" x14ac:dyDescent="0.25">
      <c r="A187" s="2">
        <v>111</v>
      </c>
      <c r="B187" s="41">
        <f t="shared" ca="1" si="72"/>
        <v>49062</v>
      </c>
      <c r="C187" s="24">
        <f t="shared" si="76"/>
        <v>0</v>
      </c>
      <c r="D187" s="24">
        <f t="shared" si="71"/>
        <v>0</v>
      </c>
    </row>
    <row r="188" spans="1:4" hidden="1" x14ac:dyDescent="0.25">
      <c r="A188" s="2">
        <v>112</v>
      </c>
      <c r="B188" s="41">
        <f t="shared" ca="1" si="72"/>
        <v>49092</v>
      </c>
      <c r="C188" s="24">
        <f t="shared" si="76"/>
        <v>0</v>
      </c>
      <c r="D188" s="24">
        <f t="shared" si="71"/>
        <v>0</v>
      </c>
    </row>
    <row r="189" spans="1:4" hidden="1" x14ac:dyDescent="0.25">
      <c r="A189" s="2">
        <v>113</v>
      </c>
      <c r="B189" s="41">
        <f t="shared" ca="1" si="72"/>
        <v>49123</v>
      </c>
      <c r="C189" s="24">
        <f t="shared" si="76"/>
        <v>0</v>
      </c>
      <c r="D189" s="24">
        <f t="shared" si="71"/>
        <v>0</v>
      </c>
    </row>
    <row r="190" spans="1:4" hidden="1" x14ac:dyDescent="0.25">
      <c r="A190" s="2">
        <v>114</v>
      </c>
      <c r="B190" s="41">
        <f t="shared" ca="1" si="72"/>
        <v>49153</v>
      </c>
      <c r="C190" s="24">
        <f t="shared" si="76"/>
        <v>0</v>
      </c>
      <c r="D190" s="24">
        <f t="shared" si="71"/>
        <v>0</v>
      </c>
    </row>
    <row r="191" spans="1:4" hidden="1" x14ac:dyDescent="0.25">
      <c r="A191" s="2">
        <v>115</v>
      </c>
      <c r="B191" s="41">
        <f t="shared" ca="1" si="72"/>
        <v>49184</v>
      </c>
      <c r="C191" s="24">
        <f t="shared" si="76"/>
        <v>0</v>
      </c>
      <c r="D191" s="24">
        <f t="shared" si="71"/>
        <v>0</v>
      </c>
    </row>
    <row r="192" spans="1:4" hidden="1" x14ac:dyDescent="0.25">
      <c r="A192" s="2">
        <v>116</v>
      </c>
      <c r="B192" s="41">
        <f t="shared" ca="1" si="72"/>
        <v>49215</v>
      </c>
      <c r="C192" s="24">
        <f t="shared" si="76"/>
        <v>0</v>
      </c>
      <c r="D192" s="24">
        <f t="shared" si="71"/>
        <v>0</v>
      </c>
    </row>
    <row r="193" spans="1:4" hidden="1" x14ac:dyDescent="0.25">
      <c r="A193" s="2">
        <v>117</v>
      </c>
      <c r="B193" s="41">
        <f t="shared" ca="1" si="72"/>
        <v>49245</v>
      </c>
      <c r="C193" s="24">
        <f t="shared" si="76"/>
        <v>0</v>
      </c>
      <c r="D193" s="24">
        <f t="shared" si="71"/>
        <v>0</v>
      </c>
    </row>
    <row r="194" spans="1:4" hidden="1" x14ac:dyDescent="0.25">
      <c r="A194" s="2">
        <v>118</v>
      </c>
      <c r="B194" s="41">
        <f t="shared" ca="1" si="72"/>
        <v>49276</v>
      </c>
      <c r="C194" s="24">
        <f t="shared" si="76"/>
        <v>0</v>
      </c>
      <c r="D194" s="24">
        <f t="shared" si="71"/>
        <v>0</v>
      </c>
    </row>
    <row r="195" spans="1:4" hidden="1" x14ac:dyDescent="0.25">
      <c r="A195" s="2">
        <v>119</v>
      </c>
      <c r="B195" s="41">
        <f t="shared" ca="1" si="72"/>
        <v>49306</v>
      </c>
      <c r="C195" s="24">
        <f t="shared" si="76"/>
        <v>0</v>
      </c>
      <c r="D195" s="24">
        <f t="shared" si="71"/>
        <v>0</v>
      </c>
    </row>
    <row r="196" spans="1:4" hidden="1" x14ac:dyDescent="0.25">
      <c r="A196" s="2">
        <v>120</v>
      </c>
      <c r="B196" s="41">
        <f t="shared" ca="1" si="72"/>
        <v>49337</v>
      </c>
      <c r="C196" s="24">
        <f t="shared" si="76"/>
        <v>0</v>
      </c>
      <c r="D196" s="24">
        <f t="shared" si="71"/>
        <v>0</v>
      </c>
    </row>
    <row r="197" spans="1:4" hidden="1" x14ac:dyDescent="0.25">
      <c r="A197" s="2">
        <v>121</v>
      </c>
      <c r="B197" s="41">
        <f t="shared" ca="1" si="72"/>
        <v>49368</v>
      </c>
      <c r="C197" s="29">
        <f t="shared" ref="C197:C208" si="77">M35</f>
        <v>0</v>
      </c>
      <c r="D197" s="24">
        <f t="shared" si="71"/>
        <v>0</v>
      </c>
    </row>
    <row r="198" spans="1:4" hidden="1" x14ac:dyDescent="0.25">
      <c r="A198" s="2">
        <v>122</v>
      </c>
      <c r="B198" s="41">
        <f t="shared" ca="1" si="72"/>
        <v>49396</v>
      </c>
      <c r="C198" s="29">
        <f t="shared" si="77"/>
        <v>0</v>
      </c>
      <c r="D198" s="24">
        <f t="shared" si="71"/>
        <v>0</v>
      </c>
    </row>
    <row r="199" spans="1:4" hidden="1" x14ac:dyDescent="0.25">
      <c r="A199" s="2">
        <v>123</v>
      </c>
      <c r="B199" s="41">
        <f t="shared" ca="1" si="72"/>
        <v>49427</v>
      </c>
      <c r="C199" s="29">
        <f t="shared" si="77"/>
        <v>0</v>
      </c>
      <c r="D199" s="24">
        <f t="shared" si="71"/>
        <v>0</v>
      </c>
    </row>
    <row r="200" spans="1:4" hidden="1" x14ac:dyDescent="0.25">
      <c r="A200" s="2">
        <v>124</v>
      </c>
      <c r="B200" s="41">
        <f t="shared" ca="1" si="72"/>
        <v>49457</v>
      </c>
      <c r="C200" s="29">
        <f t="shared" si="77"/>
        <v>0</v>
      </c>
      <c r="D200" s="24">
        <f t="shared" si="71"/>
        <v>0</v>
      </c>
    </row>
    <row r="201" spans="1:4" hidden="1" x14ac:dyDescent="0.25">
      <c r="A201" s="2">
        <v>125</v>
      </c>
      <c r="B201" s="41">
        <f t="shared" ca="1" si="72"/>
        <v>49488</v>
      </c>
      <c r="C201" s="29">
        <f t="shared" si="77"/>
        <v>0</v>
      </c>
      <c r="D201" s="24">
        <f t="shared" si="71"/>
        <v>0</v>
      </c>
    </row>
    <row r="202" spans="1:4" hidden="1" x14ac:dyDescent="0.25">
      <c r="A202" s="2">
        <v>126</v>
      </c>
      <c r="B202" s="41">
        <f t="shared" ca="1" si="72"/>
        <v>49518</v>
      </c>
      <c r="C202" s="29">
        <f t="shared" si="77"/>
        <v>0</v>
      </c>
      <c r="D202" s="24">
        <f t="shared" si="71"/>
        <v>0</v>
      </c>
    </row>
    <row r="203" spans="1:4" hidden="1" x14ac:dyDescent="0.25">
      <c r="A203" s="2">
        <v>127</v>
      </c>
      <c r="B203" s="41">
        <f t="shared" ca="1" si="72"/>
        <v>49549</v>
      </c>
      <c r="C203" s="29">
        <f t="shared" si="77"/>
        <v>0</v>
      </c>
      <c r="D203" s="24">
        <f t="shared" si="71"/>
        <v>0</v>
      </c>
    </row>
    <row r="204" spans="1:4" hidden="1" x14ac:dyDescent="0.25">
      <c r="A204" s="2">
        <v>128</v>
      </c>
      <c r="B204" s="41">
        <f t="shared" ca="1" si="72"/>
        <v>49580</v>
      </c>
      <c r="C204" s="29">
        <f t="shared" si="77"/>
        <v>0</v>
      </c>
      <c r="D204" s="24">
        <f t="shared" si="71"/>
        <v>0</v>
      </c>
    </row>
    <row r="205" spans="1:4" hidden="1" x14ac:dyDescent="0.25">
      <c r="A205" s="2">
        <v>129</v>
      </c>
      <c r="B205" s="41">
        <f t="shared" ca="1" si="72"/>
        <v>49610</v>
      </c>
      <c r="C205" s="29">
        <f t="shared" si="77"/>
        <v>0</v>
      </c>
      <c r="D205" s="24">
        <f t="shared" si="71"/>
        <v>0</v>
      </c>
    </row>
    <row r="206" spans="1:4" hidden="1" x14ac:dyDescent="0.25">
      <c r="A206" s="2">
        <v>130</v>
      </c>
      <c r="B206" s="41">
        <f t="shared" ca="1" si="72"/>
        <v>49641</v>
      </c>
      <c r="C206" s="29">
        <f t="shared" si="77"/>
        <v>0</v>
      </c>
      <c r="D206" s="24">
        <f t="shared" ref="D206:D269" si="78">C206-C207</f>
        <v>0</v>
      </c>
    </row>
    <row r="207" spans="1:4" hidden="1" x14ac:dyDescent="0.25">
      <c r="A207" s="2">
        <v>131</v>
      </c>
      <c r="B207" s="41">
        <f t="shared" ref="B207:B270" ca="1" si="79">EDATE(B206,1)</f>
        <v>49671</v>
      </c>
      <c r="C207" s="29">
        <f t="shared" si="77"/>
        <v>0</v>
      </c>
      <c r="D207" s="24">
        <f t="shared" si="78"/>
        <v>0</v>
      </c>
    </row>
    <row r="208" spans="1:4" hidden="1" x14ac:dyDescent="0.25">
      <c r="A208" s="2">
        <v>132</v>
      </c>
      <c r="B208" s="41">
        <f t="shared" ca="1" si="79"/>
        <v>49702</v>
      </c>
      <c r="C208" s="29">
        <f t="shared" si="77"/>
        <v>0</v>
      </c>
      <c r="D208" s="24">
        <f t="shared" si="78"/>
        <v>0</v>
      </c>
    </row>
    <row r="209" spans="1:4" hidden="1" x14ac:dyDescent="0.25">
      <c r="A209" s="2">
        <v>133</v>
      </c>
      <c r="B209" s="41">
        <f t="shared" ca="1" si="79"/>
        <v>49733</v>
      </c>
      <c r="C209" s="29">
        <f t="shared" ref="C209:C220" si="80">P35</f>
        <v>0</v>
      </c>
      <c r="D209" s="24">
        <f t="shared" si="78"/>
        <v>0</v>
      </c>
    </row>
    <row r="210" spans="1:4" hidden="1" x14ac:dyDescent="0.25">
      <c r="A210" s="2">
        <v>134</v>
      </c>
      <c r="B210" s="41">
        <f t="shared" ca="1" si="79"/>
        <v>49762</v>
      </c>
      <c r="C210" s="29">
        <f t="shared" si="80"/>
        <v>0</v>
      </c>
      <c r="D210" s="24">
        <f t="shared" si="78"/>
        <v>0</v>
      </c>
    </row>
    <row r="211" spans="1:4" hidden="1" x14ac:dyDescent="0.25">
      <c r="A211" s="2">
        <v>135</v>
      </c>
      <c r="B211" s="41">
        <f t="shared" ca="1" si="79"/>
        <v>49793</v>
      </c>
      <c r="C211" s="29">
        <f t="shared" si="80"/>
        <v>0</v>
      </c>
      <c r="D211" s="24">
        <f t="shared" si="78"/>
        <v>0</v>
      </c>
    </row>
    <row r="212" spans="1:4" hidden="1" x14ac:dyDescent="0.25">
      <c r="A212" s="2">
        <v>136</v>
      </c>
      <c r="B212" s="41">
        <f t="shared" ca="1" si="79"/>
        <v>49823</v>
      </c>
      <c r="C212" s="29">
        <f t="shared" si="80"/>
        <v>0</v>
      </c>
      <c r="D212" s="24">
        <f t="shared" si="78"/>
        <v>0</v>
      </c>
    </row>
    <row r="213" spans="1:4" hidden="1" x14ac:dyDescent="0.25">
      <c r="A213" s="2">
        <v>137</v>
      </c>
      <c r="B213" s="41">
        <f t="shared" ca="1" si="79"/>
        <v>49854</v>
      </c>
      <c r="C213" s="29">
        <f t="shared" si="80"/>
        <v>0</v>
      </c>
      <c r="D213" s="24">
        <f t="shared" si="78"/>
        <v>0</v>
      </c>
    </row>
    <row r="214" spans="1:4" hidden="1" x14ac:dyDescent="0.25">
      <c r="A214" s="2">
        <v>138</v>
      </c>
      <c r="B214" s="41">
        <f t="shared" ca="1" si="79"/>
        <v>49884</v>
      </c>
      <c r="C214" s="29">
        <f t="shared" si="80"/>
        <v>0</v>
      </c>
      <c r="D214" s="24">
        <f t="shared" si="78"/>
        <v>0</v>
      </c>
    </row>
    <row r="215" spans="1:4" hidden="1" x14ac:dyDescent="0.25">
      <c r="A215" s="2">
        <v>139</v>
      </c>
      <c r="B215" s="41">
        <f t="shared" ca="1" si="79"/>
        <v>49915</v>
      </c>
      <c r="C215" s="29">
        <f t="shared" si="80"/>
        <v>0</v>
      </c>
      <c r="D215" s="24">
        <f t="shared" si="78"/>
        <v>0</v>
      </c>
    </row>
    <row r="216" spans="1:4" hidden="1" x14ac:dyDescent="0.25">
      <c r="A216" s="2">
        <v>140</v>
      </c>
      <c r="B216" s="41">
        <f t="shared" ca="1" si="79"/>
        <v>49946</v>
      </c>
      <c r="C216" s="29">
        <f t="shared" si="80"/>
        <v>0</v>
      </c>
      <c r="D216" s="24">
        <f t="shared" si="78"/>
        <v>0</v>
      </c>
    </row>
    <row r="217" spans="1:4" hidden="1" x14ac:dyDescent="0.25">
      <c r="A217" s="2">
        <v>141</v>
      </c>
      <c r="B217" s="41">
        <f t="shared" ca="1" si="79"/>
        <v>49976</v>
      </c>
      <c r="C217" s="29">
        <f t="shared" si="80"/>
        <v>0</v>
      </c>
      <c r="D217" s="24">
        <f t="shared" si="78"/>
        <v>0</v>
      </c>
    </row>
    <row r="218" spans="1:4" hidden="1" x14ac:dyDescent="0.25">
      <c r="A218" s="2">
        <v>142</v>
      </c>
      <c r="B218" s="41">
        <f t="shared" ca="1" si="79"/>
        <v>50007</v>
      </c>
      <c r="C218" s="29">
        <f t="shared" si="80"/>
        <v>0</v>
      </c>
      <c r="D218" s="24">
        <f t="shared" si="78"/>
        <v>0</v>
      </c>
    </row>
    <row r="219" spans="1:4" hidden="1" x14ac:dyDescent="0.25">
      <c r="A219" s="2">
        <v>143</v>
      </c>
      <c r="B219" s="41">
        <f t="shared" ca="1" si="79"/>
        <v>50037</v>
      </c>
      <c r="C219" s="29">
        <f t="shared" si="80"/>
        <v>0</v>
      </c>
      <c r="D219" s="24">
        <f t="shared" si="78"/>
        <v>0</v>
      </c>
    </row>
    <row r="220" spans="1:4" hidden="1" x14ac:dyDescent="0.25">
      <c r="A220" s="2">
        <v>144</v>
      </c>
      <c r="B220" s="41">
        <f t="shared" ca="1" si="79"/>
        <v>50068</v>
      </c>
      <c r="C220" s="29">
        <f t="shared" si="80"/>
        <v>0</v>
      </c>
      <c r="D220" s="24">
        <f t="shared" si="78"/>
        <v>0</v>
      </c>
    </row>
    <row r="221" spans="1:4" hidden="1" x14ac:dyDescent="0.25">
      <c r="A221" s="2">
        <v>145</v>
      </c>
      <c r="B221" s="41">
        <f t="shared" ca="1" si="79"/>
        <v>50099</v>
      </c>
      <c r="C221" s="29">
        <f t="shared" ref="C221:C232" si="81">S35</f>
        <v>0</v>
      </c>
      <c r="D221" s="24">
        <f t="shared" si="78"/>
        <v>0</v>
      </c>
    </row>
    <row r="222" spans="1:4" hidden="1" x14ac:dyDescent="0.25">
      <c r="A222" s="2">
        <v>146</v>
      </c>
      <c r="B222" s="41">
        <f t="shared" ca="1" si="79"/>
        <v>50127</v>
      </c>
      <c r="C222" s="29">
        <f t="shared" si="81"/>
        <v>0</v>
      </c>
      <c r="D222" s="24">
        <f t="shared" si="78"/>
        <v>0</v>
      </c>
    </row>
    <row r="223" spans="1:4" hidden="1" x14ac:dyDescent="0.25">
      <c r="A223" s="2">
        <v>147</v>
      </c>
      <c r="B223" s="41">
        <f t="shared" ca="1" si="79"/>
        <v>50158</v>
      </c>
      <c r="C223" s="29">
        <f t="shared" si="81"/>
        <v>0</v>
      </c>
      <c r="D223" s="24">
        <f t="shared" si="78"/>
        <v>0</v>
      </c>
    </row>
    <row r="224" spans="1:4" hidden="1" x14ac:dyDescent="0.25">
      <c r="A224" s="2">
        <v>148</v>
      </c>
      <c r="B224" s="41">
        <f t="shared" ca="1" si="79"/>
        <v>50188</v>
      </c>
      <c r="C224" s="29">
        <f t="shared" si="81"/>
        <v>0</v>
      </c>
      <c r="D224" s="24">
        <f t="shared" si="78"/>
        <v>0</v>
      </c>
    </row>
    <row r="225" spans="1:4" hidden="1" x14ac:dyDescent="0.25">
      <c r="A225" s="2">
        <v>149</v>
      </c>
      <c r="B225" s="41">
        <f t="shared" ca="1" si="79"/>
        <v>50219</v>
      </c>
      <c r="C225" s="29">
        <f t="shared" si="81"/>
        <v>0</v>
      </c>
      <c r="D225" s="24">
        <f t="shared" si="78"/>
        <v>0</v>
      </c>
    </row>
    <row r="226" spans="1:4" hidden="1" x14ac:dyDescent="0.25">
      <c r="A226" s="2">
        <v>150</v>
      </c>
      <c r="B226" s="41">
        <f t="shared" ca="1" si="79"/>
        <v>50249</v>
      </c>
      <c r="C226" s="29">
        <f t="shared" si="81"/>
        <v>0</v>
      </c>
      <c r="D226" s="24">
        <f t="shared" si="78"/>
        <v>0</v>
      </c>
    </row>
    <row r="227" spans="1:4" hidden="1" x14ac:dyDescent="0.25">
      <c r="A227" s="2">
        <v>151</v>
      </c>
      <c r="B227" s="41">
        <f t="shared" ca="1" si="79"/>
        <v>50280</v>
      </c>
      <c r="C227" s="29">
        <f t="shared" si="81"/>
        <v>0</v>
      </c>
      <c r="D227" s="24">
        <f t="shared" si="78"/>
        <v>0</v>
      </c>
    </row>
    <row r="228" spans="1:4" hidden="1" x14ac:dyDescent="0.25">
      <c r="A228" s="2">
        <v>152</v>
      </c>
      <c r="B228" s="41">
        <f t="shared" ca="1" si="79"/>
        <v>50311</v>
      </c>
      <c r="C228" s="29">
        <f t="shared" si="81"/>
        <v>0</v>
      </c>
      <c r="D228" s="24">
        <f t="shared" si="78"/>
        <v>0</v>
      </c>
    </row>
    <row r="229" spans="1:4" hidden="1" x14ac:dyDescent="0.25">
      <c r="A229" s="2">
        <v>153</v>
      </c>
      <c r="B229" s="41">
        <f t="shared" ca="1" si="79"/>
        <v>50341</v>
      </c>
      <c r="C229" s="29">
        <f t="shared" si="81"/>
        <v>0</v>
      </c>
      <c r="D229" s="24">
        <f t="shared" si="78"/>
        <v>0</v>
      </c>
    </row>
    <row r="230" spans="1:4" hidden="1" x14ac:dyDescent="0.25">
      <c r="A230" s="2">
        <v>154</v>
      </c>
      <c r="B230" s="41">
        <f t="shared" ca="1" si="79"/>
        <v>50372</v>
      </c>
      <c r="C230" s="29">
        <f t="shared" si="81"/>
        <v>0</v>
      </c>
      <c r="D230" s="24">
        <f t="shared" si="78"/>
        <v>0</v>
      </c>
    </row>
    <row r="231" spans="1:4" hidden="1" x14ac:dyDescent="0.25">
      <c r="A231" s="2">
        <v>155</v>
      </c>
      <c r="B231" s="41">
        <f t="shared" ca="1" si="79"/>
        <v>50402</v>
      </c>
      <c r="C231" s="29">
        <f t="shared" si="81"/>
        <v>0</v>
      </c>
      <c r="D231" s="24">
        <f t="shared" si="78"/>
        <v>0</v>
      </c>
    </row>
    <row r="232" spans="1:4" hidden="1" x14ac:dyDescent="0.25">
      <c r="A232" s="2">
        <v>156</v>
      </c>
      <c r="B232" s="41">
        <f t="shared" ca="1" si="79"/>
        <v>50433</v>
      </c>
      <c r="C232" s="29">
        <f t="shared" si="81"/>
        <v>0</v>
      </c>
      <c r="D232" s="24">
        <f t="shared" si="78"/>
        <v>0</v>
      </c>
    </row>
    <row r="233" spans="1:4" hidden="1" x14ac:dyDescent="0.25">
      <c r="A233" s="2">
        <v>157</v>
      </c>
      <c r="B233" s="41">
        <f t="shared" ca="1" si="79"/>
        <v>50464</v>
      </c>
      <c r="C233" s="29">
        <f t="shared" ref="C233:C244" si="82">V35</f>
        <v>0</v>
      </c>
      <c r="D233" s="24">
        <f t="shared" si="78"/>
        <v>0</v>
      </c>
    </row>
    <row r="234" spans="1:4" hidden="1" x14ac:dyDescent="0.25">
      <c r="A234" s="2">
        <v>158</v>
      </c>
      <c r="B234" s="41">
        <f t="shared" ca="1" si="79"/>
        <v>50492</v>
      </c>
      <c r="C234" s="29">
        <f t="shared" si="82"/>
        <v>0</v>
      </c>
      <c r="D234" s="24">
        <f t="shared" si="78"/>
        <v>0</v>
      </c>
    </row>
    <row r="235" spans="1:4" hidden="1" x14ac:dyDescent="0.25">
      <c r="A235" s="2">
        <v>159</v>
      </c>
      <c r="B235" s="41">
        <f t="shared" ca="1" si="79"/>
        <v>50523</v>
      </c>
      <c r="C235" s="29">
        <f t="shared" si="82"/>
        <v>0</v>
      </c>
      <c r="D235" s="24">
        <f t="shared" si="78"/>
        <v>0</v>
      </c>
    </row>
    <row r="236" spans="1:4" hidden="1" x14ac:dyDescent="0.25">
      <c r="A236" s="2">
        <v>160</v>
      </c>
      <c r="B236" s="41">
        <f t="shared" ca="1" si="79"/>
        <v>50553</v>
      </c>
      <c r="C236" s="29">
        <f t="shared" si="82"/>
        <v>0</v>
      </c>
      <c r="D236" s="24">
        <f t="shared" si="78"/>
        <v>0</v>
      </c>
    </row>
    <row r="237" spans="1:4" hidden="1" x14ac:dyDescent="0.25">
      <c r="A237" s="2">
        <v>161</v>
      </c>
      <c r="B237" s="41">
        <f t="shared" ca="1" si="79"/>
        <v>50584</v>
      </c>
      <c r="C237" s="29">
        <f t="shared" si="82"/>
        <v>0</v>
      </c>
      <c r="D237" s="24">
        <f t="shared" si="78"/>
        <v>0</v>
      </c>
    </row>
    <row r="238" spans="1:4" hidden="1" x14ac:dyDescent="0.25">
      <c r="A238" s="2">
        <v>162</v>
      </c>
      <c r="B238" s="41">
        <f t="shared" ca="1" si="79"/>
        <v>50614</v>
      </c>
      <c r="C238" s="29">
        <f t="shared" si="82"/>
        <v>0</v>
      </c>
      <c r="D238" s="24">
        <f t="shared" si="78"/>
        <v>0</v>
      </c>
    </row>
    <row r="239" spans="1:4" hidden="1" x14ac:dyDescent="0.25">
      <c r="A239" s="2">
        <v>163</v>
      </c>
      <c r="B239" s="41">
        <f t="shared" ca="1" si="79"/>
        <v>50645</v>
      </c>
      <c r="C239" s="29">
        <f t="shared" si="82"/>
        <v>0</v>
      </c>
      <c r="D239" s="24">
        <f t="shared" si="78"/>
        <v>0</v>
      </c>
    </row>
    <row r="240" spans="1:4" hidden="1" x14ac:dyDescent="0.25">
      <c r="A240" s="2">
        <v>164</v>
      </c>
      <c r="B240" s="41">
        <f t="shared" ca="1" si="79"/>
        <v>50676</v>
      </c>
      <c r="C240" s="29">
        <f t="shared" si="82"/>
        <v>0</v>
      </c>
      <c r="D240" s="24">
        <f t="shared" si="78"/>
        <v>0</v>
      </c>
    </row>
    <row r="241" spans="1:4" hidden="1" x14ac:dyDescent="0.25">
      <c r="A241" s="2">
        <v>165</v>
      </c>
      <c r="B241" s="41">
        <f t="shared" ca="1" si="79"/>
        <v>50706</v>
      </c>
      <c r="C241" s="29">
        <f t="shared" si="82"/>
        <v>0</v>
      </c>
      <c r="D241" s="24">
        <f t="shared" si="78"/>
        <v>0</v>
      </c>
    </row>
    <row r="242" spans="1:4" hidden="1" x14ac:dyDescent="0.25">
      <c r="A242" s="2">
        <v>166</v>
      </c>
      <c r="B242" s="41">
        <f t="shared" ca="1" si="79"/>
        <v>50737</v>
      </c>
      <c r="C242" s="29">
        <f t="shared" si="82"/>
        <v>0</v>
      </c>
      <c r="D242" s="24">
        <f t="shared" si="78"/>
        <v>0</v>
      </c>
    </row>
    <row r="243" spans="1:4" hidden="1" x14ac:dyDescent="0.25">
      <c r="A243" s="2">
        <v>167</v>
      </c>
      <c r="B243" s="41">
        <f t="shared" ca="1" si="79"/>
        <v>50767</v>
      </c>
      <c r="C243" s="29">
        <f t="shared" si="82"/>
        <v>0</v>
      </c>
      <c r="D243" s="24">
        <f t="shared" si="78"/>
        <v>0</v>
      </c>
    </row>
    <row r="244" spans="1:4" hidden="1" x14ac:dyDescent="0.25">
      <c r="A244" s="2">
        <v>168</v>
      </c>
      <c r="B244" s="41">
        <f t="shared" ca="1" si="79"/>
        <v>50798</v>
      </c>
      <c r="C244" s="29">
        <f t="shared" si="82"/>
        <v>0</v>
      </c>
      <c r="D244" s="24">
        <f t="shared" si="78"/>
        <v>0</v>
      </c>
    </row>
    <row r="245" spans="1:4" hidden="1" x14ac:dyDescent="0.25">
      <c r="A245" s="2">
        <v>169</v>
      </c>
      <c r="B245" s="41">
        <f t="shared" ca="1" si="79"/>
        <v>50829</v>
      </c>
      <c r="C245" s="29">
        <f t="shared" ref="C245:C256" si="83">D50</f>
        <v>0</v>
      </c>
      <c r="D245" s="24">
        <f t="shared" si="78"/>
        <v>0</v>
      </c>
    </row>
    <row r="246" spans="1:4" hidden="1" x14ac:dyDescent="0.25">
      <c r="A246" s="2">
        <v>170</v>
      </c>
      <c r="B246" s="41">
        <f t="shared" ca="1" si="79"/>
        <v>50857</v>
      </c>
      <c r="C246" s="29">
        <f t="shared" si="83"/>
        <v>0</v>
      </c>
      <c r="D246" s="24">
        <f t="shared" si="78"/>
        <v>0</v>
      </c>
    </row>
    <row r="247" spans="1:4" hidden="1" x14ac:dyDescent="0.25">
      <c r="A247" s="2">
        <v>171</v>
      </c>
      <c r="B247" s="41">
        <f t="shared" ca="1" si="79"/>
        <v>50888</v>
      </c>
      <c r="C247" s="29">
        <f t="shared" si="83"/>
        <v>0</v>
      </c>
      <c r="D247" s="24">
        <f t="shared" si="78"/>
        <v>0</v>
      </c>
    </row>
    <row r="248" spans="1:4" hidden="1" x14ac:dyDescent="0.25">
      <c r="A248" s="2">
        <v>172</v>
      </c>
      <c r="B248" s="41">
        <f t="shared" ca="1" si="79"/>
        <v>50918</v>
      </c>
      <c r="C248" s="29">
        <f t="shared" si="83"/>
        <v>0</v>
      </c>
      <c r="D248" s="24">
        <f t="shared" si="78"/>
        <v>0</v>
      </c>
    </row>
    <row r="249" spans="1:4" hidden="1" x14ac:dyDescent="0.25">
      <c r="A249" s="2">
        <v>173</v>
      </c>
      <c r="B249" s="41">
        <f t="shared" ca="1" si="79"/>
        <v>50949</v>
      </c>
      <c r="C249" s="29">
        <f t="shared" si="83"/>
        <v>0</v>
      </c>
      <c r="D249" s="24">
        <f t="shared" si="78"/>
        <v>0</v>
      </c>
    </row>
    <row r="250" spans="1:4" hidden="1" x14ac:dyDescent="0.25">
      <c r="A250" s="2">
        <v>174</v>
      </c>
      <c r="B250" s="41">
        <f t="shared" ca="1" si="79"/>
        <v>50979</v>
      </c>
      <c r="C250" s="29">
        <f t="shared" si="83"/>
        <v>0</v>
      </c>
      <c r="D250" s="24">
        <f t="shared" si="78"/>
        <v>0</v>
      </c>
    </row>
    <row r="251" spans="1:4" hidden="1" x14ac:dyDescent="0.25">
      <c r="A251" s="2">
        <v>175</v>
      </c>
      <c r="B251" s="41">
        <f t="shared" ca="1" si="79"/>
        <v>51010</v>
      </c>
      <c r="C251" s="29">
        <f t="shared" si="83"/>
        <v>0</v>
      </c>
      <c r="D251" s="24">
        <f t="shared" si="78"/>
        <v>0</v>
      </c>
    </row>
    <row r="252" spans="1:4" hidden="1" x14ac:dyDescent="0.25">
      <c r="A252" s="2">
        <v>176</v>
      </c>
      <c r="B252" s="41">
        <f t="shared" ca="1" si="79"/>
        <v>51041</v>
      </c>
      <c r="C252" s="29">
        <f t="shared" si="83"/>
        <v>0</v>
      </c>
      <c r="D252" s="24">
        <f t="shared" si="78"/>
        <v>0</v>
      </c>
    </row>
    <row r="253" spans="1:4" hidden="1" x14ac:dyDescent="0.25">
      <c r="A253" s="2">
        <v>177</v>
      </c>
      <c r="B253" s="41">
        <f t="shared" ca="1" si="79"/>
        <v>51071</v>
      </c>
      <c r="C253" s="29">
        <f t="shared" si="83"/>
        <v>0</v>
      </c>
      <c r="D253" s="24">
        <f t="shared" si="78"/>
        <v>0</v>
      </c>
    </row>
    <row r="254" spans="1:4" hidden="1" x14ac:dyDescent="0.25">
      <c r="A254" s="2">
        <v>178</v>
      </c>
      <c r="B254" s="41">
        <f t="shared" ca="1" si="79"/>
        <v>51102</v>
      </c>
      <c r="C254" s="29">
        <f t="shared" si="83"/>
        <v>0</v>
      </c>
      <c r="D254" s="24">
        <f t="shared" si="78"/>
        <v>0</v>
      </c>
    </row>
    <row r="255" spans="1:4" hidden="1" x14ac:dyDescent="0.25">
      <c r="A255" s="2">
        <v>179</v>
      </c>
      <c r="B255" s="41">
        <f t="shared" ca="1" si="79"/>
        <v>51132</v>
      </c>
      <c r="C255" s="29">
        <f t="shared" si="83"/>
        <v>0</v>
      </c>
      <c r="D255" s="24">
        <f t="shared" si="78"/>
        <v>0</v>
      </c>
    </row>
    <row r="256" spans="1:4" hidden="1" x14ac:dyDescent="0.25">
      <c r="A256" s="2">
        <v>180</v>
      </c>
      <c r="B256" s="41">
        <f t="shared" ca="1" si="79"/>
        <v>51163</v>
      </c>
      <c r="C256" s="29">
        <f t="shared" si="83"/>
        <v>0</v>
      </c>
      <c r="D256" s="24">
        <f t="shared" si="78"/>
        <v>0</v>
      </c>
    </row>
    <row r="257" spans="1:4" hidden="1" x14ac:dyDescent="0.25">
      <c r="A257" s="2">
        <v>181</v>
      </c>
      <c r="B257" s="41">
        <f t="shared" ca="1" si="79"/>
        <v>51194</v>
      </c>
      <c r="C257" s="29">
        <f t="shared" ref="C257:C268" si="84">G50</f>
        <v>0</v>
      </c>
      <c r="D257" s="24">
        <f t="shared" si="78"/>
        <v>0</v>
      </c>
    </row>
    <row r="258" spans="1:4" hidden="1" x14ac:dyDescent="0.25">
      <c r="A258" s="2">
        <v>182</v>
      </c>
      <c r="B258" s="41">
        <f t="shared" ca="1" si="79"/>
        <v>51223</v>
      </c>
      <c r="C258" s="29">
        <f t="shared" si="84"/>
        <v>0</v>
      </c>
      <c r="D258" s="24">
        <f t="shared" si="78"/>
        <v>0</v>
      </c>
    </row>
    <row r="259" spans="1:4" hidden="1" x14ac:dyDescent="0.25">
      <c r="A259" s="2">
        <v>183</v>
      </c>
      <c r="B259" s="41">
        <f t="shared" ca="1" si="79"/>
        <v>51254</v>
      </c>
      <c r="C259" s="29">
        <f t="shared" si="84"/>
        <v>0</v>
      </c>
      <c r="D259" s="24">
        <f t="shared" si="78"/>
        <v>0</v>
      </c>
    </row>
    <row r="260" spans="1:4" hidden="1" x14ac:dyDescent="0.25">
      <c r="A260" s="2">
        <v>184</v>
      </c>
      <c r="B260" s="41">
        <f t="shared" ca="1" si="79"/>
        <v>51284</v>
      </c>
      <c r="C260" s="29">
        <f t="shared" si="84"/>
        <v>0</v>
      </c>
      <c r="D260" s="24">
        <f t="shared" si="78"/>
        <v>0</v>
      </c>
    </row>
    <row r="261" spans="1:4" hidden="1" x14ac:dyDescent="0.25">
      <c r="A261" s="2">
        <v>185</v>
      </c>
      <c r="B261" s="41">
        <f t="shared" ca="1" si="79"/>
        <v>51315</v>
      </c>
      <c r="C261" s="29">
        <f t="shared" si="84"/>
        <v>0</v>
      </c>
      <c r="D261" s="24">
        <f t="shared" si="78"/>
        <v>0</v>
      </c>
    </row>
    <row r="262" spans="1:4" hidden="1" x14ac:dyDescent="0.25">
      <c r="A262" s="2">
        <v>186</v>
      </c>
      <c r="B262" s="41">
        <f t="shared" ca="1" si="79"/>
        <v>51345</v>
      </c>
      <c r="C262" s="29">
        <f t="shared" si="84"/>
        <v>0</v>
      </c>
      <c r="D262" s="24">
        <f t="shared" si="78"/>
        <v>0</v>
      </c>
    </row>
    <row r="263" spans="1:4" hidden="1" x14ac:dyDescent="0.25">
      <c r="A263" s="2">
        <v>187</v>
      </c>
      <c r="B263" s="41">
        <f t="shared" ca="1" si="79"/>
        <v>51376</v>
      </c>
      <c r="C263" s="29">
        <f t="shared" si="84"/>
        <v>0</v>
      </c>
      <c r="D263" s="24">
        <f t="shared" si="78"/>
        <v>0</v>
      </c>
    </row>
    <row r="264" spans="1:4" hidden="1" x14ac:dyDescent="0.25">
      <c r="A264" s="2">
        <v>188</v>
      </c>
      <c r="B264" s="41">
        <f t="shared" ca="1" si="79"/>
        <v>51407</v>
      </c>
      <c r="C264" s="29">
        <f t="shared" si="84"/>
        <v>0</v>
      </c>
      <c r="D264" s="24">
        <f t="shared" si="78"/>
        <v>0</v>
      </c>
    </row>
    <row r="265" spans="1:4" hidden="1" x14ac:dyDescent="0.25">
      <c r="A265" s="2">
        <v>189</v>
      </c>
      <c r="B265" s="41">
        <f t="shared" ca="1" si="79"/>
        <v>51437</v>
      </c>
      <c r="C265" s="29">
        <f t="shared" si="84"/>
        <v>0</v>
      </c>
      <c r="D265" s="24">
        <f t="shared" si="78"/>
        <v>0</v>
      </c>
    </row>
    <row r="266" spans="1:4" hidden="1" x14ac:dyDescent="0.25">
      <c r="A266" s="2">
        <v>190</v>
      </c>
      <c r="B266" s="41">
        <f t="shared" ca="1" si="79"/>
        <v>51468</v>
      </c>
      <c r="C266" s="29">
        <f t="shared" si="84"/>
        <v>0</v>
      </c>
      <c r="D266" s="24">
        <f t="shared" si="78"/>
        <v>0</v>
      </c>
    </row>
    <row r="267" spans="1:4" hidden="1" x14ac:dyDescent="0.25">
      <c r="A267" s="2">
        <v>191</v>
      </c>
      <c r="B267" s="41">
        <f t="shared" ca="1" si="79"/>
        <v>51498</v>
      </c>
      <c r="C267" s="29">
        <f t="shared" si="84"/>
        <v>0</v>
      </c>
      <c r="D267" s="24">
        <f t="shared" si="78"/>
        <v>0</v>
      </c>
    </row>
    <row r="268" spans="1:4" hidden="1" x14ac:dyDescent="0.25">
      <c r="A268" s="2">
        <v>192</v>
      </c>
      <c r="B268" s="41">
        <f t="shared" ca="1" si="79"/>
        <v>51529</v>
      </c>
      <c r="C268" s="29">
        <f t="shared" si="84"/>
        <v>0</v>
      </c>
      <c r="D268" s="24">
        <f t="shared" si="78"/>
        <v>0</v>
      </c>
    </row>
    <row r="269" spans="1:4" hidden="1" x14ac:dyDescent="0.25">
      <c r="A269" s="2">
        <v>193</v>
      </c>
      <c r="B269" s="41">
        <f t="shared" ca="1" si="79"/>
        <v>51560</v>
      </c>
      <c r="C269" s="29">
        <f t="shared" ref="C269:C280" si="85">J50</f>
        <v>0</v>
      </c>
      <c r="D269" s="24">
        <f t="shared" si="78"/>
        <v>0</v>
      </c>
    </row>
    <row r="270" spans="1:4" hidden="1" x14ac:dyDescent="0.25">
      <c r="A270" s="2">
        <v>194</v>
      </c>
      <c r="B270" s="41">
        <f t="shared" ca="1" si="79"/>
        <v>51588</v>
      </c>
      <c r="C270" s="29">
        <f t="shared" si="85"/>
        <v>0</v>
      </c>
      <c r="D270" s="24">
        <f t="shared" ref="D270:D316" si="86">C270-C271</f>
        <v>0</v>
      </c>
    </row>
    <row r="271" spans="1:4" hidden="1" x14ac:dyDescent="0.25">
      <c r="A271" s="2">
        <v>195</v>
      </c>
      <c r="B271" s="41">
        <f t="shared" ref="B271:B316" ca="1" si="87">EDATE(B270,1)</f>
        <v>51619</v>
      </c>
      <c r="C271" s="29">
        <f t="shared" si="85"/>
        <v>0</v>
      </c>
      <c r="D271" s="24">
        <f t="shared" si="86"/>
        <v>0</v>
      </c>
    </row>
    <row r="272" spans="1:4" hidden="1" x14ac:dyDescent="0.25">
      <c r="A272" s="2">
        <v>196</v>
      </c>
      <c r="B272" s="41">
        <f t="shared" ca="1" si="87"/>
        <v>51649</v>
      </c>
      <c r="C272" s="29">
        <f t="shared" si="85"/>
        <v>0</v>
      </c>
      <c r="D272" s="24">
        <f t="shared" si="86"/>
        <v>0</v>
      </c>
    </row>
    <row r="273" spans="1:4" hidden="1" x14ac:dyDescent="0.25">
      <c r="A273" s="2">
        <v>197</v>
      </c>
      <c r="B273" s="41">
        <f t="shared" ca="1" si="87"/>
        <v>51680</v>
      </c>
      <c r="C273" s="29">
        <f t="shared" si="85"/>
        <v>0</v>
      </c>
      <c r="D273" s="24">
        <f t="shared" si="86"/>
        <v>0</v>
      </c>
    </row>
    <row r="274" spans="1:4" hidden="1" x14ac:dyDescent="0.25">
      <c r="A274" s="2">
        <v>198</v>
      </c>
      <c r="B274" s="41">
        <f t="shared" ca="1" si="87"/>
        <v>51710</v>
      </c>
      <c r="C274" s="29">
        <f t="shared" si="85"/>
        <v>0</v>
      </c>
      <c r="D274" s="24">
        <f t="shared" si="86"/>
        <v>0</v>
      </c>
    </row>
    <row r="275" spans="1:4" hidden="1" x14ac:dyDescent="0.25">
      <c r="A275" s="2">
        <v>199</v>
      </c>
      <c r="B275" s="41">
        <f t="shared" ca="1" si="87"/>
        <v>51741</v>
      </c>
      <c r="C275" s="29">
        <f t="shared" si="85"/>
        <v>0</v>
      </c>
      <c r="D275" s="24">
        <f t="shared" si="86"/>
        <v>0</v>
      </c>
    </row>
    <row r="276" spans="1:4" hidden="1" x14ac:dyDescent="0.25">
      <c r="A276" s="2">
        <v>200</v>
      </c>
      <c r="B276" s="41">
        <f t="shared" ca="1" si="87"/>
        <v>51772</v>
      </c>
      <c r="C276" s="29">
        <f t="shared" si="85"/>
        <v>0</v>
      </c>
      <c r="D276" s="24">
        <f t="shared" si="86"/>
        <v>0</v>
      </c>
    </row>
    <row r="277" spans="1:4" hidden="1" x14ac:dyDescent="0.25">
      <c r="A277" s="2">
        <v>201</v>
      </c>
      <c r="B277" s="41">
        <f t="shared" ca="1" si="87"/>
        <v>51802</v>
      </c>
      <c r="C277" s="29">
        <f t="shared" si="85"/>
        <v>0</v>
      </c>
      <c r="D277" s="24">
        <f t="shared" si="86"/>
        <v>0</v>
      </c>
    </row>
    <row r="278" spans="1:4" hidden="1" x14ac:dyDescent="0.25">
      <c r="A278" s="2">
        <v>202</v>
      </c>
      <c r="B278" s="41">
        <f t="shared" ca="1" si="87"/>
        <v>51833</v>
      </c>
      <c r="C278" s="29">
        <f t="shared" si="85"/>
        <v>0</v>
      </c>
      <c r="D278" s="24">
        <f t="shared" si="86"/>
        <v>0</v>
      </c>
    </row>
    <row r="279" spans="1:4" hidden="1" x14ac:dyDescent="0.25">
      <c r="A279" s="2">
        <v>203</v>
      </c>
      <c r="B279" s="41">
        <f t="shared" ca="1" si="87"/>
        <v>51863</v>
      </c>
      <c r="C279" s="29">
        <f t="shared" si="85"/>
        <v>0</v>
      </c>
      <c r="D279" s="24">
        <f t="shared" si="86"/>
        <v>0</v>
      </c>
    </row>
    <row r="280" spans="1:4" hidden="1" x14ac:dyDescent="0.25">
      <c r="A280" s="2">
        <v>204</v>
      </c>
      <c r="B280" s="41">
        <f t="shared" ca="1" si="87"/>
        <v>51894</v>
      </c>
      <c r="C280" s="29">
        <f t="shared" si="85"/>
        <v>0</v>
      </c>
      <c r="D280" s="24">
        <f t="shared" si="86"/>
        <v>0</v>
      </c>
    </row>
    <row r="281" spans="1:4" hidden="1" x14ac:dyDescent="0.25">
      <c r="A281" s="2">
        <v>205</v>
      </c>
      <c r="B281" s="41">
        <f t="shared" ca="1" si="87"/>
        <v>51925</v>
      </c>
      <c r="C281" s="29">
        <f>M50</f>
        <v>0</v>
      </c>
      <c r="D281" s="24">
        <f t="shared" si="86"/>
        <v>0</v>
      </c>
    </row>
    <row r="282" spans="1:4" hidden="1" x14ac:dyDescent="0.25">
      <c r="A282" s="2">
        <v>206</v>
      </c>
      <c r="B282" s="41">
        <f t="shared" ca="1" si="87"/>
        <v>51953</v>
      </c>
      <c r="C282" s="29">
        <f t="shared" ref="C282:C292" si="88">M51</f>
        <v>0</v>
      </c>
      <c r="D282" s="24">
        <f t="shared" si="86"/>
        <v>0</v>
      </c>
    </row>
    <row r="283" spans="1:4" hidden="1" x14ac:dyDescent="0.25">
      <c r="A283" s="2">
        <v>207</v>
      </c>
      <c r="B283" s="41">
        <f t="shared" ca="1" si="87"/>
        <v>51984</v>
      </c>
      <c r="C283" s="29">
        <f t="shared" si="88"/>
        <v>0</v>
      </c>
      <c r="D283" s="24">
        <f t="shared" si="86"/>
        <v>0</v>
      </c>
    </row>
    <row r="284" spans="1:4" hidden="1" x14ac:dyDescent="0.25">
      <c r="A284" s="2">
        <v>208</v>
      </c>
      <c r="B284" s="41">
        <f t="shared" ca="1" si="87"/>
        <v>52014</v>
      </c>
      <c r="C284" s="29">
        <f t="shared" si="88"/>
        <v>0</v>
      </c>
      <c r="D284" s="24">
        <f t="shared" si="86"/>
        <v>0</v>
      </c>
    </row>
    <row r="285" spans="1:4" hidden="1" x14ac:dyDescent="0.25">
      <c r="A285" s="2">
        <v>209</v>
      </c>
      <c r="B285" s="41">
        <f t="shared" ca="1" si="87"/>
        <v>52045</v>
      </c>
      <c r="C285" s="29">
        <f t="shared" si="88"/>
        <v>0</v>
      </c>
      <c r="D285" s="24">
        <f t="shared" si="86"/>
        <v>0</v>
      </c>
    </row>
    <row r="286" spans="1:4" hidden="1" x14ac:dyDescent="0.25">
      <c r="A286" s="2">
        <v>210</v>
      </c>
      <c r="B286" s="41">
        <f t="shared" ca="1" si="87"/>
        <v>52075</v>
      </c>
      <c r="C286" s="29">
        <f t="shared" si="88"/>
        <v>0</v>
      </c>
      <c r="D286" s="24">
        <f t="shared" si="86"/>
        <v>0</v>
      </c>
    </row>
    <row r="287" spans="1:4" hidden="1" x14ac:dyDescent="0.25">
      <c r="A287" s="2">
        <v>211</v>
      </c>
      <c r="B287" s="41">
        <f t="shared" ca="1" si="87"/>
        <v>52106</v>
      </c>
      <c r="C287" s="29">
        <f t="shared" si="88"/>
        <v>0</v>
      </c>
      <c r="D287" s="24">
        <f t="shared" si="86"/>
        <v>0</v>
      </c>
    </row>
    <row r="288" spans="1:4" hidden="1" x14ac:dyDescent="0.25">
      <c r="A288" s="2">
        <v>212</v>
      </c>
      <c r="B288" s="41">
        <f t="shared" ca="1" si="87"/>
        <v>52137</v>
      </c>
      <c r="C288" s="29">
        <f t="shared" si="88"/>
        <v>0</v>
      </c>
      <c r="D288" s="24">
        <f t="shared" si="86"/>
        <v>0</v>
      </c>
    </row>
    <row r="289" spans="1:4" hidden="1" x14ac:dyDescent="0.25">
      <c r="A289" s="2">
        <v>213</v>
      </c>
      <c r="B289" s="41">
        <f t="shared" ca="1" si="87"/>
        <v>52167</v>
      </c>
      <c r="C289" s="29">
        <f t="shared" si="88"/>
        <v>0</v>
      </c>
      <c r="D289" s="24">
        <f t="shared" si="86"/>
        <v>0</v>
      </c>
    </row>
    <row r="290" spans="1:4" hidden="1" x14ac:dyDescent="0.25">
      <c r="A290" s="2">
        <v>214</v>
      </c>
      <c r="B290" s="41">
        <f t="shared" ca="1" si="87"/>
        <v>52198</v>
      </c>
      <c r="C290" s="29">
        <f t="shared" si="88"/>
        <v>0</v>
      </c>
      <c r="D290" s="24">
        <f t="shared" si="86"/>
        <v>0</v>
      </c>
    </row>
    <row r="291" spans="1:4" hidden="1" x14ac:dyDescent="0.25">
      <c r="A291" s="2">
        <v>215</v>
      </c>
      <c r="B291" s="41">
        <f t="shared" ca="1" si="87"/>
        <v>52228</v>
      </c>
      <c r="C291" s="29">
        <f t="shared" si="88"/>
        <v>0</v>
      </c>
      <c r="D291" s="24">
        <f t="shared" si="86"/>
        <v>0</v>
      </c>
    </row>
    <row r="292" spans="1:4" hidden="1" x14ac:dyDescent="0.25">
      <c r="A292" s="2">
        <v>216</v>
      </c>
      <c r="B292" s="41">
        <f t="shared" ca="1" si="87"/>
        <v>52259</v>
      </c>
      <c r="C292" s="29">
        <f t="shared" si="88"/>
        <v>0</v>
      </c>
      <c r="D292" s="24">
        <f t="shared" si="86"/>
        <v>0</v>
      </c>
    </row>
    <row r="293" spans="1:4" hidden="1" x14ac:dyDescent="0.25">
      <c r="A293" s="2">
        <v>217</v>
      </c>
      <c r="B293" s="41">
        <f t="shared" ca="1" si="87"/>
        <v>52290</v>
      </c>
      <c r="C293" s="24">
        <f>P50</f>
        <v>0</v>
      </c>
      <c r="D293" s="24">
        <f t="shared" si="86"/>
        <v>0</v>
      </c>
    </row>
    <row r="294" spans="1:4" hidden="1" x14ac:dyDescent="0.25">
      <c r="A294" s="2">
        <v>218</v>
      </c>
      <c r="B294" s="41">
        <f t="shared" ca="1" si="87"/>
        <v>52318</v>
      </c>
      <c r="C294" s="24">
        <f t="shared" ref="C294:C303" si="89">P51</f>
        <v>0</v>
      </c>
      <c r="D294" s="24">
        <f t="shared" si="86"/>
        <v>0</v>
      </c>
    </row>
    <row r="295" spans="1:4" hidden="1" x14ac:dyDescent="0.25">
      <c r="A295" s="2">
        <v>219</v>
      </c>
      <c r="B295" s="41">
        <f t="shared" ca="1" si="87"/>
        <v>52349</v>
      </c>
      <c r="C295" s="24">
        <f t="shared" si="89"/>
        <v>0</v>
      </c>
      <c r="D295" s="24">
        <f t="shared" si="86"/>
        <v>0</v>
      </c>
    </row>
    <row r="296" spans="1:4" hidden="1" x14ac:dyDescent="0.25">
      <c r="A296" s="2">
        <v>220</v>
      </c>
      <c r="B296" s="41">
        <f t="shared" ca="1" si="87"/>
        <v>52379</v>
      </c>
      <c r="C296" s="24">
        <f t="shared" si="89"/>
        <v>0</v>
      </c>
      <c r="D296" s="24">
        <f t="shared" si="86"/>
        <v>0</v>
      </c>
    </row>
    <row r="297" spans="1:4" hidden="1" x14ac:dyDescent="0.25">
      <c r="A297" s="2">
        <v>221</v>
      </c>
      <c r="B297" s="41">
        <f t="shared" ca="1" si="87"/>
        <v>52410</v>
      </c>
      <c r="C297" s="24">
        <f t="shared" si="89"/>
        <v>0</v>
      </c>
      <c r="D297" s="24">
        <f t="shared" si="86"/>
        <v>0</v>
      </c>
    </row>
    <row r="298" spans="1:4" hidden="1" x14ac:dyDescent="0.25">
      <c r="A298" s="2">
        <v>222</v>
      </c>
      <c r="B298" s="41">
        <f t="shared" ca="1" si="87"/>
        <v>52440</v>
      </c>
      <c r="C298" s="24">
        <f t="shared" si="89"/>
        <v>0</v>
      </c>
      <c r="D298" s="24">
        <f t="shared" si="86"/>
        <v>0</v>
      </c>
    </row>
    <row r="299" spans="1:4" hidden="1" x14ac:dyDescent="0.25">
      <c r="A299" s="2">
        <v>223</v>
      </c>
      <c r="B299" s="41">
        <f t="shared" ca="1" si="87"/>
        <v>52471</v>
      </c>
      <c r="C299" s="24">
        <f t="shared" si="89"/>
        <v>0</v>
      </c>
      <c r="D299" s="24">
        <f t="shared" si="86"/>
        <v>0</v>
      </c>
    </row>
    <row r="300" spans="1:4" hidden="1" x14ac:dyDescent="0.25">
      <c r="A300" s="2">
        <v>224</v>
      </c>
      <c r="B300" s="41">
        <f t="shared" ca="1" si="87"/>
        <v>52502</v>
      </c>
      <c r="C300" s="24">
        <f t="shared" si="89"/>
        <v>0</v>
      </c>
      <c r="D300" s="24">
        <f t="shared" si="86"/>
        <v>0</v>
      </c>
    </row>
    <row r="301" spans="1:4" hidden="1" x14ac:dyDescent="0.25">
      <c r="A301" s="2">
        <v>225</v>
      </c>
      <c r="B301" s="41">
        <f t="shared" ca="1" si="87"/>
        <v>52532</v>
      </c>
      <c r="C301" s="24">
        <f t="shared" si="89"/>
        <v>0</v>
      </c>
      <c r="D301" s="24">
        <f t="shared" si="86"/>
        <v>0</v>
      </c>
    </row>
    <row r="302" spans="1:4" hidden="1" x14ac:dyDescent="0.25">
      <c r="A302" s="2">
        <v>226</v>
      </c>
      <c r="B302" s="41">
        <f t="shared" ca="1" si="87"/>
        <v>52563</v>
      </c>
      <c r="C302" s="24">
        <f t="shared" si="89"/>
        <v>0</v>
      </c>
      <c r="D302" s="24">
        <f t="shared" si="86"/>
        <v>0</v>
      </c>
    </row>
    <row r="303" spans="1:4" hidden="1" x14ac:dyDescent="0.25">
      <c r="A303" s="2">
        <v>227</v>
      </c>
      <c r="B303" s="41">
        <f t="shared" ca="1" si="87"/>
        <v>52593</v>
      </c>
      <c r="C303" s="24">
        <f t="shared" si="89"/>
        <v>0</v>
      </c>
      <c r="D303" s="24">
        <f t="shared" si="86"/>
        <v>0</v>
      </c>
    </row>
    <row r="304" spans="1:4" hidden="1" x14ac:dyDescent="0.25">
      <c r="A304" s="2">
        <v>228</v>
      </c>
      <c r="B304" s="41">
        <f t="shared" ca="1" si="87"/>
        <v>52624</v>
      </c>
      <c r="C304" s="24">
        <f>P61</f>
        <v>0</v>
      </c>
      <c r="D304" s="24">
        <f t="shared" si="86"/>
        <v>0</v>
      </c>
    </row>
    <row r="305" spans="1:4" hidden="1" x14ac:dyDescent="0.25">
      <c r="A305" s="2">
        <v>229</v>
      </c>
      <c r="B305" s="41">
        <f t="shared" ca="1" si="87"/>
        <v>52655</v>
      </c>
      <c r="C305" s="24">
        <f>S50</f>
        <v>0</v>
      </c>
      <c r="D305" s="24">
        <f t="shared" si="86"/>
        <v>0</v>
      </c>
    </row>
    <row r="306" spans="1:4" hidden="1" x14ac:dyDescent="0.25">
      <c r="A306" s="2">
        <v>230</v>
      </c>
      <c r="B306" s="41">
        <f t="shared" ca="1" si="87"/>
        <v>52684</v>
      </c>
      <c r="C306" s="24">
        <f t="shared" ref="C306:C316" si="90">S51</f>
        <v>0</v>
      </c>
      <c r="D306" s="24">
        <f t="shared" si="86"/>
        <v>0</v>
      </c>
    </row>
    <row r="307" spans="1:4" hidden="1" x14ac:dyDescent="0.25">
      <c r="A307" s="2">
        <v>231</v>
      </c>
      <c r="B307" s="41">
        <f t="shared" ca="1" si="87"/>
        <v>52715</v>
      </c>
      <c r="C307" s="24">
        <f t="shared" si="90"/>
        <v>0</v>
      </c>
      <c r="D307" s="24">
        <f t="shared" si="86"/>
        <v>0</v>
      </c>
    </row>
    <row r="308" spans="1:4" hidden="1" x14ac:dyDescent="0.25">
      <c r="A308" s="2">
        <v>232</v>
      </c>
      <c r="B308" s="41">
        <f t="shared" ca="1" si="87"/>
        <v>52745</v>
      </c>
      <c r="C308" s="24">
        <f t="shared" si="90"/>
        <v>0</v>
      </c>
      <c r="D308" s="24">
        <f t="shared" si="86"/>
        <v>0</v>
      </c>
    </row>
    <row r="309" spans="1:4" hidden="1" x14ac:dyDescent="0.25">
      <c r="A309" s="2">
        <v>233</v>
      </c>
      <c r="B309" s="41">
        <f t="shared" ca="1" si="87"/>
        <v>52776</v>
      </c>
      <c r="C309" s="24">
        <f t="shared" si="90"/>
        <v>0</v>
      </c>
      <c r="D309" s="24">
        <f t="shared" si="86"/>
        <v>0</v>
      </c>
    </row>
    <row r="310" spans="1:4" hidden="1" x14ac:dyDescent="0.25">
      <c r="A310" s="2">
        <v>234</v>
      </c>
      <c r="B310" s="41">
        <f t="shared" ca="1" si="87"/>
        <v>52806</v>
      </c>
      <c r="C310" s="24">
        <f t="shared" si="90"/>
        <v>0</v>
      </c>
      <c r="D310" s="24">
        <f t="shared" si="86"/>
        <v>0</v>
      </c>
    </row>
    <row r="311" spans="1:4" hidden="1" x14ac:dyDescent="0.25">
      <c r="A311" s="2">
        <v>235</v>
      </c>
      <c r="B311" s="41">
        <f t="shared" ca="1" si="87"/>
        <v>52837</v>
      </c>
      <c r="C311" s="24">
        <f t="shared" si="90"/>
        <v>0</v>
      </c>
      <c r="D311" s="24">
        <f t="shared" si="86"/>
        <v>0</v>
      </c>
    </row>
    <row r="312" spans="1:4" hidden="1" x14ac:dyDescent="0.25">
      <c r="A312" s="2">
        <v>236</v>
      </c>
      <c r="B312" s="41">
        <f t="shared" ca="1" si="87"/>
        <v>52868</v>
      </c>
      <c r="C312" s="24">
        <f t="shared" si="90"/>
        <v>0</v>
      </c>
      <c r="D312" s="24">
        <f t="shared" si="86"/>
        <v>0</v>
      </c>
    </row>
    <row r="313" spans="1:4" hidden="1" x14ac:dyDescent="0.25">
      <c r="A313" s="2">
        <v>237</v>
      </c>
      <c r="B313" s="41">
        <f t="shared" ca="1" si="87"/>
        <v>52898</v>
      </c>
      <c r="C313" s="24">
        <f t="shared" si="90"/>
        <v>0</v>
      </c>
      <c r="D313" s="24">
        <f t="shared" si="86"/>
        <v>0</v>
      </c>
    </row>
    <row r="314" spans="1:4" hidden="1" x14ac:dyDescent="0.25">
      <c r="A314" s="2">
        <v>238</v>
      </c>
      <c r="B314" s="41">
        <f t="shared" ca="1" si="87"/>
        <v>52929</v>
      </c>
      <c r="C314" s="24">
        <f t="shared" si="90"/>
        <v>0</v>
      </c>
      <c r="D314" s="24">
        <f t="shared" si="86"/>
        <v>0</v>
      </c>
    </row>
    <row r="315" spans="1:4" hidden="1" x14ac:dyDescent="0.25">
      <c r="A315" s="2">
        <v>239</v>
      </c>
      <c r="B315" s="41">
        <f t="shared" ca="1" si="87"/>
        <v>52959</v>
      </c>
      <c r="C315" s="24">
        <f t="shared" si="90"/>
        <v>0</v>
      </c>
      <c r="D315" s="24">
        <f t="shared" si="86"/>
        <v>0</v>
      </c>
    </row>
    <row r="316" spans="1:4" hidden="1" x14ac:dyDescent="0.25">
      <c r="A316" s="2">
        <v>240</v>
      </c>
      <c r="B316" s="41">
        <f t="shared" ca="1" si="87"/>
        <v>52990</v>
      </c>
      <c r="C316" s="24">
        <f t="shared" si="90"/>
        <v>0</v>
      </c>
      <c r="D316" s="24">
        <f t="shared" si="86"/>
        <v>0</v>
      </c>
    </row>
    <row r="317" spans="1:4" hidden="1" x14ac:dyDescent="0.25"/>
    <row r="318" spans="1:4" hidden="1" x14ac:dyDescent="0.25"/>
    <row r="319" spans="1:4" hidden="1" x14ac:dyDescent="0.25"/>
    <row r="320" spans="1:4"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sheetData>
  <sheetProtection password="CA9C" sheet="1" formatCells="0" formatColumns="0" formatRows="0" insertColumns="0" insertRows="0" insertHyperlinks="0" deleteColumns="0" deleteRows="0" sort="0" autoFilter="0" pivotTables="0"/>
  <mergeCells count="66">
    <mergeCell ref="H6:I6"/>
    <mergeCell ref="T18:V18"/>
    <mergeCell ref="A64:H64"/>
    <mergeCell ref="N18:P18"/>
    <mergeCell ref="H15:I15"/>
    <mergeCell ref="A33:A34"/>
    <mergeCell ref="H48:J48"/>
    <mergeCell ref="Q18:S18"/>
    <mergeCell ref="Q33:S33"/>
    <mergeCell ref="E18:G18"/>
    <mergeCell ref="J16:O16"/>
    <mergeCell ref="T33:V33"/>
    <mergeCell ref="A48:A49"/>
    <mergeCell ref="K48:M48"/>
    <mergeCell ref="N48:P48"/>
    <mergeCell ref="T48:V48"/>
    <mergeCell ref="A66:H66"/>
    <mergeCell ref="A67:K67"/>
    <mergeCell ref="A68:K68"/>
    <mergeCell ref="A69:K69"/>
    <mergeCell ref="A65:H65"/>
    <mergeCell ref="C71:E71"/>
    <mergeCell ref="A71:B71"/>
    <mergeCell ref="C74:E74"/>
    <mergeCell ref="C73:E73"/>
    <mergeCell ref="A73:B74"/>
    <mergeCell ref="A1:I1"/>
    <mergeCell ref="K18:M18"/>
    <mergeCell ref="A5:I5"/>
    <mergeCell ref="A18:A19"/>
    <mergeCell ref="H9:I9"/>
    <mergeCell ref="L17:O17"/>
    <mergeCell ref="L13:N13"/>
    <mergeCell ref="B18:D18"/>
    <mergeCell ref="A14:G14"/>
    <mergeCell ref="H16:I16"/>
    <mergeCell ref="J14:O14"/>
    <mergeCell ref="J15:O15"/>
    <mergeCell ref="A4:I4"/>
    <mergeCell ref="A2:I2"/>
    <mergeCell ref="A6:G6"/>
    <mergeCell ref="A3:I3"/>
    <mergeCell ref="H7:I7"/>
    <mergeCell ref="H8:I8"/>
    <mergeCell ref="H12:I12"/>
    <mergeCell ref="A7:G7"/>
    <mergeCell ref="A8:G8"/>
    <mergeCell ref="A9:G9"/>
    <mergeCell ref="A10:G10"/>
    <mergeCell ref="A11:G11"/>
    <mergeCell ref="H11:I11"/>
    <mergeCell ref="H10:I10"/>
    <mergeCell ref="H13:I13"/>
    <mergeCell ref="A13:F13"/>
    <mergeCell ref="A12:G12"/>
    <mergeCell ref="H14:I14"/>
    <mergeCell ref="B48:D48"/>
    <mergeCell ref="H18:J18"/>
    <mergeCell ref="A16:G16"/>
    <mergeCell ref="A15:G15"/>
    <mergeCell ref="J12:O12"/>
    <mergeCell ref="E33:G33"/>
    <mergeCell ref="H33:J33"/>
    <mergeCell ref="K33:M33"/>
    <mergeCell ref="N33:P33"/>
    <mergeCell ref="E48:G48"/>
  </mergeCells>
  <phoneticPr fontId="0" type="noConversion"/>
  <dataValidations count="2">
    <dataValidation type="list" allowBlank="1" showInputMessage="1" showErrorMessage="1" sqref="H16:I16">
      <formula1>$AA$14:$AA$16</formula1>
    </dataValidation>
    <dataValidation type="list" allowBlank="1" showInputMessage="1" showErrorMessage="1" sqref="H11:I11">
      <formula1>$AB$11:$AB$12</formula1>
    </dataValidation>
  </dataValidations>
  <pageMargins left="0.82677165354330717" right="0.62992125984251968" top="0.39370078740157483" bottom="0.39370078740157483" header="0.51181102362204722" footer="0.19685039370078741"/>
  <pageSetup paperSize="9" scale="42" orientation="landscape"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7" r:id="rId4" name="Drop Down 13">
              <controlPr locked="0" defaultSize="0" autoLine="0" autoPict="0">
                <anchor>
                  <from>
                    <xdr:col>7</xdr:col>
                    <xdr:colOff>19050</xdr:colOff>
                    <xdr:row>10</xdr:row>
                    <xdr:rowOff>0</xdr:rowOff>
                  </from>
                  <to>
                    <xdr:col>9</xdr:col>
                    <xdr:colOff>0</xdr:colOff>
                    <xdr:row>12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dimension ref="A1:IH78"/>
  <sheetViews>
    <sheetView showGridLines="0" tabSelected="1" view="pageBreakPreview" zoomScaleNormal="100" zoomScaleSheetLayoutView="100" workbookViewId="0">
      <selection activeCell="A8" sqref="A8:XFD9"/>
    </sheetView>
  </sheetViews>
  <sheetFormatPr defaultColWidth="9.28515625" defaultRowHeight="12.75" x14ac:dyDescent="0.2"/>
  <cols>
    <col min="1" max="1" width="18.42578125" customWidth="1"/>
    <col min="2" max="2" width="13.7109375" customWidth="1"/>
    <col min="3" max="3" width="23.42578125" customWidth="1"/>
    <col min="4" max="4" width="23.28515625" customWidth="1"/>
    <col min="5" max="5" width="12.28515625" customWidth="1"/>
    <col min="6" max="6" width="7.7109375" hidden="1" customWidth="1"/>
    <col min="7" max="8" width="12.42578125" hidden="1" customWidth="1"/>
    <col min="9" max="9" width="12.28515625" hidden="1" customWidth="1"/>
    <col min="10" max="10" width="11" hidden="1" customWidth="1"/>
    <col min="11" max="12" width="12" hidden="1" customWidth="1"/>
    <col min="13" max="13" width="13" hidden="1" customWidth="1"/>
    <col min="14" max="14" width="10.5703125" customWidth="1"/>
    <col min="15" max="15" width="11.5703125" customWidth="1"/>
    <col min="16" max="16" width="13.28515625" customWidth="1"/>
    <col min="17" max="17" width="12.5703125" customWidth="1"/>
    <col min="18" max="18" width="10.42578125" customWidth="1"/>
    <col min="19" max="20" width="12.7109375" customWidth="1"/>
    <col min="21" max="21" width="11.7109375" customWidth="1"/>
    <col min="22" max="22" width="11.28515625" customWidth="1"/>
    <col min="23" max="23" width="11.5703125" customWidth="1"/>
    <col min="24" max="24" width="11.7109375" customWidth="1"/>
    <col min="25" max="26" width="9.28515625" customWidth="1"/>
    <col min="27" max="27" width="16.7109375" hidden="1" customWidth="1"/>
    <col min="28" max="28" width="22.42578125" customWidth="1"/>
    <col min="29" max="29" width="25.7109375" customWidth="1"/>
    <col min="30" max="241" width="9.28515625" customWidth="1"/>
    <col min="242" max="242" width="13.7109375" customWidth="1"/>
  </cols>
  <sheetData>
    <row r="1" spans="1:242" ht="57" customHeight="1" x14ac:dyDescent="0.3">
      <c r="A1" s="94"/>
      <c r="B1" s="184" t="s">
        <v>97</v>
      </c>
      <c r="C1" s="184"/>
      <c r="D1" s="184"/>
      <c r="E1" s="75"/>
      <c r="F1" s="75"/>
      <c r="G1" s="46"/>
      <c r="H1" s="46"/>
      <c r="I1" s="46"/>
      <c r="J1" s="46"/>
      <c r="K1" s="46"/>
      <c r="L1" s="46"/>
      <c r="M1" s="46"/>
      <c r="N1" s="46"/>
      <c r="O1" s="46"/>
      <c r="P1" s="46"/>
      <c r="Q1" s="46"/>
      <c r="R1" s="46"/>
      <c r="S1" s="46"/>
      <c r="T1" s="46"/>
      <c r="AA1" s="2"/>
    </row>
    <row r="2" spans="1:242" s="2" customFormat="1" ht="12.75" customHeight="1" thickBot="1" x14ac:dyDescent="0.3">
      <c r="A2" s="90" t="s">
        <v>88</v>
      </c>
      <c r="B2" s="90"/>
      <c r="C2" s="90"/>
      <c r="D2" s="90"/>
      <c r="E2" s="46"/>
      <c r="F2"/>
      <c r="G2"/>
      <c r="H2"/>
      <c r="I2" s="46"/>
      <c r="J2" s="46"/>
      <c r="K2" s="46"/>
      <c r="L2" s="46"/>
      <c r="M2" s="46"/>
      <c r="N2" s="46"/>
      <c r="O2" s="46"/>
      <c r="P2" s="46"/>
      <c r="Q2" s="46"/>
      <c r="R2" s="46"/>
      <c r="S2" s="46"/>
      <c r="T2" s="46"/>
      <c r="U2"/>
      <c r="V2"/>
      <c r="W2"/>
      <c r="X2"/>
      <c r="Y2"/>
      <c r="Z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row>
    <row r="3" spans="1:242" s="2" customFormat="1" ht="20.25" customHeight="1" thickBot="1" x14ac:dyDescent="0.3">
      <c r="A3" s="192" t="s">
        <v>80</v>
      </c>
      <c r="B3" s="193"/>
      <c r="C3" s="193"/>
      <c r="D3" s="108" t="s">
        <v>77</v>
      </c>
      <c r="E3" s="46"/>
      <c r="F3"/>
      <c r="G3"/>
      <c r="H3"/>
      <c r="I3" s="46"/>
      <c r="J3" s="46"/>
      <c r="K3" s="46"/>
      <c r="L3" s="46"/>
      <c r="M3" s="46"/>
      <c r="N3" s="46"/>
      <c r="O3" s="46"/>
      <c r="P3" s="46"/>
      <c r="Q3" s="46"/>
      <c r="R3" s="46"/>
      <c r="S3" s="46"/>
      <c r="T3" s="46"/>
      <c r="U3"/>
      <c r="V3"/>
      <c r="W3"/>
      <c r="X3"/>
      <c r="Y3"/>
      <c r="Z3"/>
      <c r="AA3" s="2" t="s">
        <v>77</v>
      </c>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row>
    <row r="4" spans="1:242" s="2" customFormat="1" ht="15.75" x14ac:dyDescent="0.25">
      <c r="A4" s="172" t="s">
        <v>93</v>
      </c>
      <c r="B4" s="173"/>
      <c r="C4" s="174"/>
      <c r="D4" s="105">
        <v>100000</v>
      </c>
      <c r="E4" s="46"/>
      <c r="F4"/>
      <c r="G4"/>
      <c r="H4"/>
      <c r="I4" s="46"/>
      <c r="J4" s="46"/>
      <c r="K4" s="46"/>
      <c r="L4" s="46"/>
      <c r="M4" s="46"/>
      <c r="N4" s="46"/>
      <c r="O4" s="46"/>
      <c r="P4" s="46"/>
      <c r="Q4" s="46"/>
      <c r="R4" s="46"/>
      <c r="S4" s="46"/>
      <c r="T4" s="46"/>
      <c r="U4"/>
      <c r="V4"/>
      <c r="W4"/>
      <c r="X4"/>
      <c r="Y4"/>
      <c r="Z4"/>
      <c r="AA4" s="2" t="s">
        <v>81</v>
      </c>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row>
    <row r="5" spans="1:242" s="2" customFormat="1" ht="16.5" thickBot="1" x14ac:dyDescent="0.3">
      <c r="A5" s="185" t="s">
        <v>83</v>
      </c>
      <c r="B5" s="186"/>
      <c r="C5" s="187"/>
      <c r="D5" s="104">
        <v>93</v>
      </c>
      <c r="F5"/>
      <c r="G5"/>
      <c r="H5"/>
      <c r="I5" s="66">
        <f>IF(strok2&gt;730,25,IF(strok2&gt;=730,24,IF(strok2&gt;=549,18,IF(strok2&gt;=365,12,IF(strok2&gt;=275,9,IF(strok2&gt;=184,6,IF(strok2&gt;=101,4,IF(strok2&gt;=93,3,))))))))</f>
        <v>3</v>
      </c>
      <c r="J5" s="46"/>
      <c r="K5" s="46"/>
      <c r="L5" s="46"/>
      <c r="M5" s="46"/>
      <c r="N5" s="46"/>
      <c r="O5" s="46"/>
      <c r="P5" s="46"/>
      <c r="Q5" s="46"/>
      <c r="R5" s="46"/>
      <c r="S5" s="46"/>
      <c r="T5" s="46"/>
      <c r="U5"/>
      <c r="V5"/>
      <c r="W5"/>
      <c r="X5"/>
      <c r="Y5"/>
      <c r="Z5"/>
      <c r="AA5" s="2" t="s">
        <v>79</v>
      </c>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row>
    <row r="6" spans="1:242" s="2" customFormat="1" ht="16.5" customHeight="1" thickBot="1" x14ac:dyDescent="0.3">
      <c r="A6" s="91" t="s">
        <v>90</v>
      </c>
      <c r="B6" s="91"/>
      <c r="C6" s="91"/>
      <c r="D6" s="95">
        <f ca="1">TODAY()</f>
        <v>45686</v>
      </c>
      <c r="E6" s="46"/>
      <c r="F6"/>
      <c r="G6"/>
      <c r="H6"/>
      <c r="I6" s="46"/>
      <c r="J6" s="46"/>
      <c r="K6" s="46"/>
      <c r="L6" s="46"/>
      <c r="M6" s="46"/>
      <c r="N6" s="46"/>
      <c r="O6" s="46"/>
      <c r="P6" s="46"/>
      <c r="Q6" s="46"/>
      <c r="R6" s="46"/>
      <c r="S6" s="46"/>
      <c r="T6" s="46"/>
      <c r="U6"/>
      <c r="V6"/>
      <c r="W6"/>
      <c r="X6"/>
      <c r="Y6"/>
      <c r="Z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row>
    <row r="7" spans="1:242" s="2" customFormat="1" ht="32.25" customHeight="1" x14ac:dyDescent="0.25">
      <c r="A7" s="181" t="s">
        <v>82</v>
      </c>
      <c r="B7" s="182"/>
      <c r="C7" s="183"/>
      <c r="D7" s="96">
        <f>IF(D3="гривня",VLOOKUP(I5,'.'!$A$1:$B$10,2,0),IF(D3="долари США",VLOOKUP(I5,'.'!A:C,3,0),IF(D3="євро",VLOOKUP(I5,'.'!A:C,4,0))))</f>
        <v>0.1095</v>
      </c>
      <c r="E7"/>
      <c r="F7"/>
      <c r="G7"/>
      <c r="H7"/>
      <c r="I7" s="46"/>
      <c r="J7" s="46"/>
      <c r="K7" s="46"/>
      <c r="L7" s="46"/>
      <c r="M7" s="46"/>
      <c r="N7" s="46"/>
      <c r="O7" s="46"/>
      <c r="P7" s="46"/>
      <c r="Q7" s="46"/>
      <c r="R7" s="46"/>
      <c r="S7" s="46"/>
      <c r="T7" s="46"/>
      <c r="U7"/>
      <c r="V7"/>
      <c r="W7"/>
      <c r="X7"/>
      <c r="Y7"/>
      <c r="Z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row>
    <row r="8" spans="1:242" s="2" customFormat="1" ht="15" hidden="1" customHeight="1" x14ac:dyDescent="0.25">
      <c r="A8" s="97"/>
      <c r="B8" s="98"/>
      <c r="C8" s="98"/>
      <c r="D8" s="99">
        <v>0</v>
      </c>
      <c r="E8" s="46"/>
      <c r="F8"/>
      <c r="G8"/>
      <c r="H8"/>
      <c r="I8" s="46"/>
      <c r="J8" s="46"/>
      <c r="K8" s="46"/>
      <c r="L8" s="46"/>
      <c r="M8" s="46"/>
      <c r="N8" s="46"/>
      <c r="O8" s="46"/>
      <c r="P8" s="46"/>
      <c r="Q8" s="46"/>
      <c r="R8" s="46"/>
      <c r="S8" s="46"/>
      <c r="T8" s="46"/>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row>
    <row r="9" spans="1:242" s="2" customFormat="1" ht="30.75" hidden="1" customHeight="1" x14ac:dyDescent="0.25">
      <c r="A9" s="100" t="s">
        <v>84</v>
      </c>
      <c r="B9" s="101"/>
      <c r="C9" s="101"/>
      <c r="D9" s="102">
        <v>0.23</v>
      </c>
      <c r="E9" s="46"/>
      <c r="F9"/>
      <c r="G9"/>
      <c r="H9"/>
      <c r="I9" s="46"/>
      <c r="J9" s="46"/>
      <c r="K9" s="46"/>
      <c r="L9" s="46"/>
      <c r="M9" s="46"/>
      <c r="N9" s="46"/>
      <c r="O9" s="46"/>
      <c r="P9" s="46"/>
      <c r="Q9" s="46"/>
      <c r="R9" s="46"/>
      <c r="S9" s="46"/>
      <c r="T9" s="46"/>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row>
    <row r="10" spans="1:242" s="2" customFormat="1" ht="32.25" customHeight="1" x14ac:dyDescent="0.25">
      <c r="A10" s="175" t="s">
        <v>92</v>
      </c>
      <c r="B10" s="176"/>
      <c r="C10" s="177"/>
      <c r="D10" s="102">
        <f ca="1">XIRR(C51:C75,B51:B75)</f>
        <v>8.8437792658805858E-2</v>
      </c>
      <c r="E10" s="46"/>
      <c r="F10" s="46"/>
      <c r="G10" s="46"/>
      <c r="H10" s="46"/>
      <c r="I10" s="46"/>
      <c r="J10" s="46"/>
      <c r="K10" s="46"/>
      <c r="L10" s="46"/>
      <c r="M10" s="46"/>
      <c r="N10" s="46"/>
      <c r="O10" s="46"/>
      <c r="P10" s="46"/>
      <c r="Q10" s="46"/>
      <c r="R10" s="46"/>
      <c r="S10" s="46"/>
      <c r="T10" s="46"/>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row>
    <row r="11" spans="1:242" s="2" customFormat="1" ht="32.25" customHeight="1" x14ac:dyDescent="0.25">
      <c r="A11" s="175" t="s">
        <v>87</v>
      </c>
      <c r="B11" s="176"/>
      <c r="C11" s="177"/>
      <c r="D11" s="103">
        <f>sumkred2+C45</f>
        <v>102692.62295081967</v>
      </c>
      <c r="E11" s="46"/>
      <c r="F11" s="46"/>
      <c r="G11" s="46"/>
      <c r="H11" s="46"/>
      <c r="I11" s="46"/>
      <c r="J11" s="46"/>
      <c r="K11" s="46"/>
      <c r="L11" s="46"/>
      <c r="M11" s="46"/>
      <c r="N11" s="46"/>
      <c r="O11" s="46"/>
      <c r="P11" s="46"/>
      <c r="Q11" s="46"/>
      <c r="R11" s="46"/>
      <c r="S11" s="46"/>
      <c r="T11" s="46"/>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row>
    <row r="12" spans="1:242" s="2" customFormat="1" ht="15.75" customHeight="1" x14ac:dyDescent="0.25">
      <c r="A12" s="175" t="s">
        <v>85</v>
      </c>
      <c r="B12" s="176"/>
      <c r="C12" s="177"/>
      <c r="D12" s="103">
        <f>C45*18%</f>
        <v>484.67213114754094</v>
      </c>
      <c r="E12" s="46"/>
      <c r="F12" s="46"/>
      <c r="G12" s="46"/>
      <c r="H12" s="46"/>
      <c r="I12" s="46"/>
      <c r="J12" s="46"/>
      <c r="K12" s="46"/>
      <c r="L12" s="46"/>
      <c r="M12" s="46"/>
      <c r="N12" s="46"/>
      <c r="O12" s="46"/>
      <c r="P12" s="46"/>
      <c r="Q12" s="46"/>
      <c r="R12" s="46"/>
      <c r="S12" s="46"/>
      <c r="T12" s="46"/>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row>
    <row r="13" spans="1:242" s="64" customFormat="1" ht="18" customHeight="1" x14ac:dyDescent="0.25">
      <c r="A13" s="188" t="s">
        <v>86</v>
      </c>
      <c r="B13" s="189"/>
      <c r="C13" s="190"/>
      <c r="D13" s="103">
        <f>C45*5%</f>
        <v>134.63114754098362</v>
      </c>
      <c r="G13" s="79"/>
      <c r="H13" s="46"/>
      <c r="I13" s="46"/>
      <c r="J13" s="46"/>
      <c r="K13" s="46"/>
      <c r="L13" s="46"/>
      <c r="M13" s="46"/>
      <c r="N13" s="46"/>
      <c r="O13" s="46"/>
      <c r="P13" s="46"/>
      <c r="Q13" s="46"/>
      <c r="R13" s="46"/>
      <c r="S13" s="46"/>
      <c r="T13" s="46"/>
      <c r="U13"/>
      <c r="V13"/>
      <c r="W13"/>
      <c r="X13"/>
      <c r="Y13"/>
      <c r="Z13"/>
      <c r="AA13" s="65"/>
      <c r="AB13"/>
      <c r="AC13"/>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row>
    <row r="14" spans="1:242" s="64" customFormat="1" ht="33.75" customHeight="1" x14ac:dyDescent="0.25">
      <c r="A14" s="178" t="s">
        <v>94</v>
      </c>
      <c r="B14" s="179"/>
      <c r="C14" s="180"/>
      <c r="D14" s="106">
        <f>E45</f>
        <v>102073.31967213114</v>
      </c>
      <c r="G14" s="46"/>
      <c r="H14" s="46"/>
      <c r="I14" s="46"/>
      <c r="J14" s="46"/>
      <c r="K14" s="46"/>
      <c r="L14" s="46"/>
      <c r="M14" s="46"/>
      <c r="N14" s="46"/>
      <c r="O14" s="46"/>
      <c r="P14" s="46"/>
      <c r="Q14" s="46"/>
      <c r="R14" s="46"/>
      <c r="S14" s="46"/>
      <c r="T14" s="46"/>
      <c r="U14"/>
      <c r="V14"/>
      <c r="W14"/>
      <c r="X14"/>
      <c r="Y14"/>
      <c r="Z14"/>
      <c r="AA14" s="65"/>
      <c r="AB14"/>
      <c r="AC14"/>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65"/>
      <c r="FE14" s="65"/>
      <c r="FF14" s="65"/>
      <c r="FG14" s="65"/>
      <c r="FH14" s="65"/>
      <c r="FI14" s="65"/>
      <c r="FJ14" s="65"/>
      <c r="FK14" s="65"/>
      <c r="FL14" s="65"/>
      <c r="FM14" s="65"/>
      <c r="FN14" s="65"/>
      <c r="FO14" s="65"/>
      <c r="FP14" s="65"/>
      <c r="FQ14" s="65"/>
      <c r="FR14" s="65"/>
      <c r="FS14" s="65"/>
      <c r="FT14" s="65"/>
      <c r="FU14" s="65"/>
      <c r="FV14" s="65"/>
      <c r="FW14" s="65"/>
      <c r="FX14" s="65"/>
      <c r="FY14" s="65"/>
      <c r="FZ14" s="65"/>
      <c r="GA14" s="65"/>
      <c r="GB14" s="65"/>
      <c r="GC14" s="65"/>
      <c r="GD14" s="65"/>
      <c r="GE14" s="65"/>
      <c r="GF14" s="65"/>
      <c r="GG14" s="65"/>
      <c r="GH14" s="65"/>
      <c r="GI14" s="65"/>
      <c r="GJ14" s="65"/>
      <c r="GK14" s="65"/>
      <c r="GL14" s="65"/>
      <c r="GM14" s="65"/>
      <c r="GN14" s="65"/>
      <c r="GO14" s="65"/>
      <c r="GP14" s="65"/>
      <c r="GQ14" s="65"/>
      <c r="GR14" s="65"/>
      <c r="GS14" s="65"/>
      <c r="GT14" s="65"/>
      <c r="GU14" s="65"/>
      <c r="GV14" s="65"/>
      <c r="GW14" s="65"/>
      <c r="GX14" s="65"/>
      <c r="GY14" s="65"/>
      <c r="GZ14" s="65"/>
      <c r="HA14" s="65"/>
      <c r="HB14" s="65"/>
      <c r="HC14" s="65"/>
      <c r="HD14" s="65"/>
      <c r="HE14" s="65"/>
      <c r="HF14" s="65"/>
      <c r="HG14" s="65"/>
      <c r="HH14" s="65"/>
      <c r="HI14" s="65"/>
      <c r="HJ14" s="65"/>
      <c r="HK14" s="65"/>
      <c r="HL14" s="65"/>
      <c r="HM14" s="65"/>
      <c r="HN14" s="65"/>
      <c r="HO14" s="65"/>
      <c r="HP14" s="65"/>
      <c r="HQ14" s="65"/>
      <c r="HR14" s="65"/>
      <c r="HS14" s="65"/>
      <c r="HT14" s="65"/>
      <c r="HU14" s="65"/>
      <c r="HV14" s="65"/>
      <c r="HW14" s="65"/>
      <c r="HX14" s="65"/>
      <c r="HY14" s="65"/>
      <c r="HZ14" s="65"/>
      <c r="IA14" s="65"/>
      <c r="IB14" s="65"/>
      <c r="IC14" s="65"/>
      <c r="ID14" s="65"/>
      <c r="IE14" s="65"/>
      <c r="IF14" s="65"/>
      <c r="IG14" s="65"/>
      <c r="IH14" s="65"/>
    </row>
    <row r="15" spans="1:242" s="64" customFormat="1" ht="81.75" customHeight="1" thickBot="1" x14ac:dyDescent="0.3">
      <c r="A15" s="194" t="s">
        <v>95</v>
      </c>
      <c r="B15" s="195"/>
      <c r="C15" s="196"/>
      <c r="D15" s="107">
        <v>0</v>
      </c>
      <c r="G15" s="46"/>
      <c r="H15" s="46"/>
      <c r="I15" s="46"/>
      <c r="J15" s="46"/>
      <c r="K15" s="46"/>
      <c r="L15" s="46"/>
      <c r="M15" s="46"/>
      <c r="N15" s="46"/>
      <c r="O15" s="46"/>
      <c r="P15" s="46"/>
      <c r="Q15" s="46"/>
      <c r="R15" s="46"/>
      <c r="S15" s="46"/>
      <c r="T15" s="46"/>
      <c r="U15"/>
      <c r="V15"/>
      <c r="W15"/>
      <c r="X15"/>
      <c r="Y15"/>
      <c r="Z15"/>
      <c r="AA15" s="65"/>
      <c r="AB15"/>
      <c r="AC1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65"/>
      <c r="FE15" s="65"/>
      <c r="FF15" s="65"/>
      <c r="FG15" s="65"/>
      <c r="FH15" s="65"/>
      <c r="FI15" s="65"/>
      <c r="FJ15" s="65"/>
      <c r="FK15" s="65"/>
      <c r="FL15" s="65"/>
      <c r="FM15" s="65"/>
      <c r="FN15" s="65"/>
      <c r="FO15" s="65"/>
      <c r="FP15" s="65"/>
      <c r="FQ15" s="65"/>
      <c r="FR15" s="65"/>
      <c r="FS15" s="65"/>
      <c r="FT15" s="65"/>
      <c r="FU15" s="65"/>
      <c r="FV15" s="65"/>
      <c r="FW15" s="65"/>
      <c r="FX15" s="65"/>
      <c r="FY15" s="65"/>
      <c r="FZ15" s="65"/>
      <c r="GA15" s="65"/>
      <c r="GB15" s="65"/>
      <c r="GC15" s="65"/>
      <c r="GD15" s="65"/>
      <c r="GE15" s="65"/>
      <c r="GF15" s="65"/>
      <c r="GG15" s="65"/>
      <c r="GH15" s="65"/>
      <c r="GI15" s="65"/>
      <c r="GJ15" s="65"/>
      <c r="GK15" s="65"/>
      <c r="GL15" s="65"/>
      <c r="GM15" s="65"/>
      <c r="GN15" s="65"/>
      <c r="GO15" s="65"/>
      <c r="GP15" s="65"/>
      <c r="GQ15" s="65"/>
      <c r="GR15" s="65"/>
      <c r="GS15" s="65"/>
      <c r="GT15" s="65"/>
      <c r="GU15" s="65"/>
      <c r="GV15" s="65"/>
      <c r="GW15" s="65"/>
      <c r="GX15" s="65"/>
      <c r="GY15" s="65"/>
      <c r="GZ15" s="65"/>
      <c r="HA15" s="65"/>
      <c r="HB15" s="65"/>
      <c r="HC15" s="65"/>
      <c r="HD15" s="65"/>
      <c r="HE15" s="65"/>
      <c r="HF15" s="65"/>
      <c r="HG15" s="65"/>
      <c r="HH15" s="65"/>
      <c r="HI15" s="65"/>
      <c r="HJ15" s="65"/>
      <c r="HK15" s="65"/>
      <c r="HL15" s="65"/>
      <c r="HM15" s="65"/>
      <c r="HN15" s="65"/>
      <c r="HO15" s="65"/>
      <c r="HP15" s="65"/>
      <c r="HQ15" s="65"/>
      <c r="HR15" s="65"/>
      <c r="HS15" s="65"/>
      <c r="HT15" s="65"/>
      <c r="HU15" s="65"/>
      <c r="HV15" s="65"/>
      <c r="HW15" s="65"/>
      <c r="HX15" s="65"/>
      <c r="HY15" s="65"/>
      <c r="HZ15" s="65"/>
      <c r="IA15" s="65"/>
      <c r="IB15" s="65"/>
      <c r="IC15" s="65"/>
      <c r="ID15" s="65"/>
      <c r="IE15" s="65"/>
      <c r="IF15" s="65"/>
      <c r="IG15" s="65"/>
      <c r="IH15" s="65"/>
    </row>
    <row r="16" spans="1:242" s="64" customFormat="1" ht="51.75" customHeight="1" x14ac:dyDescent="0.25">
      <c r="A16" s="191" t="s">
        <v>98</v>
      </c>
      <c r="B16" s="191"/>
      <c r="C16" s="191"/>
      <c r="D16" s="191"/>
      <c r="G16" s="46"/>
      <c r="H16" s="46"/>
      <c r="I16" s="46"/>
      <c r="J16" s="46"/>
      <c r="K16" s="46"/>
      <c r="L16" s="46"/>
      <c r="M16" s="46"/>
      <c r="N16" s="46"/>
      <c r="O16" s="46"/>
      <c r="P16" s="46"/>
      <c r="Q16" s="46"/>
      <c r="R16" s="46"/>
      <c r="S16" s="46"/>
      <c r="T16" s="46"/>
      <c r="U16"/>
      <c r="V16"/>
      <c r="W16"/>
      <c r="X16"/>
      <c r="Y16"/>
      <c r="Z16"/>
      <c r="AA16" s="65"/>
      <c r="AB16"/>
      <c r="AC16"/>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c r="DZ16" s="65"/>
      <c r="EA16" s="65"/>
      <c r="EB16" s="65"/>
      <c r="EC16" s="65"/>
      <c r="ED16" s="65"/>
      <c r="EE16" s="65"/>
      <c r="EF16" s="65"/>
      <c r="EG16" s="65"/>
      <c r="EH16" s="65"/>
      <c r="EI16" s="65"/>
      <c r="EJ16" s="65"/>
      <c r="EK16" s="65"/>
      <c r="EL16" s="65"/>
      <c r="EM16" s="65"/>
      <c r="EN16" s="65"/>
      <c r="EO16" s="65"/>
      <c r="EP16" s="65"/>
      <c r="EQ16" s="65"/>
      <c r="ER16" s="65"/>
      <c r="ES16" s="65"/>
      <c r="ET16" s="65"/>
      <c r="EU16" s="65"/>
      <c r="EV16" s="65"/>
      <c r="EW16" s="65"/>
      <c r="EX16" s="65"/>
      <c r="EY16" s="65"/>
      <c r="EZ16" s="65"/>
      <c r="FA16" s="65"/>
      <c r="FB16" s="65"/>
      <c r="FC16" s="65"/>
      <c r="FD16" s="65"/>
      <c r="FE16" s="65"/>
      <c r="FF16" s="65"/>
      <c r="FG16" s="65"/>
      <c r="FH16" s="65"/>
      <c r="FI16" s="65"/>
      <c r="FJ16" s="65"/>
      <c r="FK16" s="65"/>
      <c r="FL16" s="65"/>
      <c r="FM16" s="65"/>
      <c r="FN16" s="65"/>
      <c r="FO16" s="65"/>
      <c r="FP16" s="65"/>
      <c r="FQ16" s="65"/>
      <c r="FR16" s="65"/>
      <c r="FS16" s="65"/>
      <c r="FT16" s="65"/>
      <c r="FU16" s="65"/>
      <c r="FV16" s="65"/>
      <c r="FW16" s="65"/>
      <c r="FX16" s="65"/>
      <c r="FY16" s="65"/>
      <c r="FZ16" s="65"/>
      <c r="GA16" s="65"/>
      <c r="GB16" s="65"/>
      <c r="GC16" s="65"/>
      <c r="GD16" s="65"/>
      <c r="GE16" s="65"/>
      <c r="GF16" s="65"/>
      <c r="GG16" s="65"/>
      <c r="GH16" s="65"/>
      <c r="GI16" s="65"/>
      <c r="GJ16" s="65"/>
      <c r="GK16" s="65"/>
      <c r="GL16" s="65"/>
      <c r="GM16" s="65"/>
      <c r="GN16" s="65"/>
      <c r="GO16" s="65"/>
      <c r="GP16" s="65"/>
      <c r="GQ16" s="65"/>
      <c r="GR16" s="65"/>
      <c r="GS16" s="65"/>
      <c r="GT16" s="65"/>
      <c r="GU16" s="65"/>
      <c r="GV16" s="65"/>
      <c r="GW16" s="65"/>
      <c r="GX16" s="65"/>
      <c r="GY16" s="65"/>
      <c r="GZ16" s="65"/>
      <c r="HA16" s="65"/>
      <c r="HB16" s="65"/>
      <c r="HC16" s="65"/>
      <c r="HD16" s="65"/>
      <c r="HE16" s="65"/>
      <c r="HF16" s="65"/>
      <c r="HG16" s="65"/>
      <c r="HH16" s="65"/>
      <c r="HI16" s="65"/>
      <c r="HJ16" s="65"/>
      <c r="HK16" s="65"/>
      <c r="HL16" s="65"/>
      <c r="HM16" s="65"/>
      <c r="HN16" s="65"/>
      <c r="HO16" s="65"/>
      <c r="HP16" s="65"/>
      <c r="HQ16" s="65"/>
      <c r="HR16" s="65"/>
      <c r="HS16" s="65"/>
      <c r="HT16" s="65"/>
      <c r="HU16" s="65"/>
      <c r="HV16" s="65"/>
      <c r="HW16" s="65"/>
      <c r="HX16" s="65"/>
      <c r="HY16" s="65"/>
      <c r="HZ16" s="65"/>
      <c r="IA16" s="65"/>
      <c r="IB16" s="65"/>
      <c r="IC16" s="65"/>
      <c r="ID16" s="65"/>
      <c r="IE16" s="65"/>
      <c r="IF16" s="65"/>
      <c r="IG16" s="65"/>
      <c r="IH16" s="65"/>
    </row>
    <row r="17" spans="1:242" s="64" customFormat="1" ht="48.75" customHeight="1" x14ac:dyDescent="0.25">
      <c r="A17" s="171" t="s">
        <v>89</v>
      </c>
      <c r="B17" s="171"/>
      <c r="C17" s="171"/>
      <c r="D17" s="171"/>
      <c r="G17" s="46"/>
      <c r="H17" s="46"/>
      <c r="I17" s="46"/>
      <c r="J17" s="46"/>
      <c r="K17" s="46"/>
      <c r="L17" s="46"/>
      <c r="M17" s="46"/>
      <c r="N17" s="46"/>
      <c r="O17" s="46"/>
      <c r="P17" s="46"/>
      <c r="Q17" s="46"/>
      <c r="R17" s="46"/>
      <c r="S17" s="46"/>
      <c r="T17" s="46"/>
      <c r="U17"/>
      <c r="V17"/>
      <c r="W17"/>
      <c r="X17"/>
      <c r="Y17"/>
      <c r="Z17"/>
      <c r="AA17" s="65"/>
      <c r="AB17"/>
      <c r="AC17"/>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c r="CV17" s="65"/>
      <c r="CW17" s="65"/>
      <c r="CX17" s="65"/>
      <c r="CY17" s="65"/>
      <c r="CZ17" s="65"/>
      <c r="DA17" s="65"/>
      <c r="DB17" s="65"/>
      <c r="DC17" s="65"/>
      <c r="DD17" s="65"/>
      <c r="DE17" s="65"/>
      <c r="DF17" s="65"/>
      <c r="DG17" s="65"/>
      <c r="DH17" s="65"/>
      <c r="DI17" s="65"/>
      <c r="DJ17" s="65"/>
      <c r="DK17" s="65"/>
      <c r="DL17" s="65"/>
      <c r="DM17" s="65"/>
      <c r="DN17" s="65"/>
      <c r="DO17" s="65"/>
      <c r="DP17" s="65"/>
      <c r="DQ17" s="65"/>
      <c r="DR17" s="65"/>
      <c r="DS17" s="65"/>
      <c r="DT17" s="65"/>
      <c r="DU17" s="65"/>
      <c r="DV17" s="65"/>
      <c r="DW17" s="65"/>
      <c r="DX17" s="65"/>
      <c r="DY17" s="65"/>
      <c r="DZ17" s="65"/>
      <c r="EA17" s="65"/>
      <c r="EB17" s="65"/>
      <c r="EC17" s="65"/>
      <c r="ED17" s="65"/>
      <c r="EE17" s="65"/>
      <c r="EF17" s="65"/>
      <c r="EG17" s="65"/>
      <c r="EH17" s="65"/>
      <c r="EI17" s="65"/>
      <c r="EJ17" s="65"/>
      <c r="EK17" s="65"/>
      <c r="EL17" s="65"/>
      <c r="EM17" s="65"/>
      <c r="EN17" s="65"/>
      <c r="EO17" s="65"/>
      <c r="EP17" s="65"/>
      <c r="EQ17" s="65"/>
      <c r="ER17" s="65"/>
      <c r="ES17" s="65"/>
      <c r="ET17" s="65"/>
      <c r="EU17" s="65"/>
      <c r="EV17" s="65"/>
      <c r="EW17" s="65"/>
      <c r="EX17" s="65"/>
      <c r="EY17" s="65"/>
      <c r="EZ17" s="65"/>
      <c r="FA17" s="65"/>
      <c r="FB17" s="65"/>
      <c r="FC17" s="65"/>
      <c r="FD17" s="65"/>
      <c r="FE17" s="65"/>
      <c r="FF17" s="65"/>
      <c r="FG17" s="65"/>
      <c r="FH17" s="65"/>
      <c r="FI17" s="65"/>
      <c r="FJ17" s="65"/>
      <c r="FK17" s="65"/>
      <c r="FL17" s="65"/>
      <c r="FM17" s="65"/>
      <c r="FN17" s="65"/>
      <c r="FO17" s="65"/>
      <c r="FP17" s="65"/>
      <c r="FQ17" s="65"/>
      <c r="FR17" s="65"/>
      <c r="FS17" s="65"/>
      <c r="FT17" s="65"/>
      <c r="FU17" s="65"/>
      <c r="FV17" s="65"/>
      <c r="FW17" s="65"/>
      <c r="FX17" s="65"/>
      <c r="FY17" s="65"/>
      <c r="FZ17" s="65"/>
      <c r="GA17" s="65"/>
      <c r="GB17" s="65"/>
      <c r="GC17" s="65"/>
      <c r="GD17" s="65"/>
      <c r="GE17" s="65"/>
      <c r="GF17" s="65"/>
      <c r="GG17" s="65"/>
      <c r="GH17" s="65"/>
      <c r="GI17" s="65"/>
      <c r="GJ17" s="65"/>
      <c r="GK17" s="65"/>
      <c r="GL17" s="65"/>
      <c r="GM17" s="65"/>
      <c r="GN17" s="65"/>
      <c r="GO17" s="65"/>
      <c r="GP17" s="65"/>
      <c r="GQ17" s="65"/>
      <c r="GR17" s="65"/>
      <c r="GS17" s="65"/>
      <c r="GT17" s="65"/>
      <c r="GU17" s="65"/>
      <c r="GV17" s="65"/>
      <c r="GW17" s="65"/>
      <c r="GX17" s="65"/>
      <c r="GY17" s="65"/>
      <c r="GZ17" s="65"/>
      <c r="HA17" s="65"/>
      <c r="HB17" s="65"/>
      <c r="HC17" s="65"/>
      <c r="HD17" s="65"/>
      <c r="HE17" s="65"/>
      <c r="HF17" s="65"/>
      <c r="HG17" s="65"/>
      <c r="HH17" s="65"/>
      <c r="HI17" s="65"/>
      <c r="HJ17" s="65"/>
      <c r="HK17" s="65"/>
      <c r="HL17" s="65"/>
      <c r="HM17" s="65"/>
      <c r="HN17" s="65"/>
      <c r="HO17" s="65"/>
      <c r="HP17" s="65"/>
      <c r="HQ17" s="65"/>
      <c r="HR17" s="65"/>
      <c r="HS17" s="65"/>
      <c r="HT17" s="65"/>
      <c r="HU17" s="65"/>
      <c r="HV17" s="65"/>
      <c r="HW17" s="65"/>
      <c r="HX17" s="65"/>
      <c r="HY17" s="65"/>
      <c r="HZ17" s="65"/>
      <c r="IA17" s="65"/>
      <c r="IB17" s="65"/>
      <c r="IC17" s="65"/>
      <c r="ID17" s="65"/>
      <c r="IE17" s="65"/>
      <c r="IF17" s="65"/>
      <c r="IG17" s="65"/>
      <c r="IH17" s="65"/>
    </row>
    <row r="18" spans="1:242" s="64" customFormat="1" ht="39.75" customHeight="1" x14ac:dyDescent="0.25">
      <c r="A18" s="88"/>
      <c r="B18" s="88"/>
      <c r="C18" s="88"/>
      <c r="D18" s="88"/>
      <c r="G18" s="46"/>
      <c r="H18" s="46"/>
      <c r="I18" s="46"/>
      <c r="J18" s="46"/>
      <c r="K18" s="46"/>
      <c r="L18" s="46"/>
      <c r="M18" s="46"/>
      <c r="N18" s="46"/>
      <c r="O18" s="46"/>
      <c r="P18" s="46"/>
      <c r="Q18" s="46"/>
      <c r="R18" s="46"/>
      <c r="S18" s="46"/>
      <c r="T18" s="46"/>
      <c r="U18"/>
      <c r="V18"/>
      <c r="W18"/>
      <c r="X18"/>
      <c r="Y18"/>
      <c r="Z18"/>
      <c r="AA18" s="65"/>
      <c r="AB18"/>
      <c r="AC18"/>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c r="DG18" s="65"/>
      <c r="DH18" s="65"/>
      <c r="DI18" s="65"/>
      <c r="DJ18" s="65"/>
      <c r="DK18" s="65"/>
      <c r="DL18" s="65"/>
      <c r="DM18" s="65"/>
      <c r="DN18" s="65"/>
      <c r="DO18" s="65"/>
      <c r="DP18" s="65"/>
      <c r="DQ18" s="65"/>
      <c r="DR18" s="65"/>
      <c r="DS18" s="65"/>
      <c r="DT18" s="65"/>
      <c r="DU18" s="65"/>
      <c r="DV18" s="65"/>
      <c r="DW18" s="65"/>
      <c r="DX18" s="65"/>
      <c r="DY18" s="65"/>
      <c r="DZ18" s="65"/>
      <c r="EA18" s="65"/>
      <c r="EB18" s="65"/>
      <c r="EC18" s="65"/>
      <c r="ED18" s="65"/>
      <c r="EE18" s="65"/>
      <c r="EF18" s="65"/>
      <c r="EG18" s="65"/>
      <c r="EH18" s="65"/>
      <c r="EI18" s="65"/>
      <c r="EJ18" s="65"/>
      <c r="EK18" s="65"/>
      <c r="EL18" s="65"/>
      <c r="EM18" s="65"/>
      <c r="EN18" s="65"/>
      <c r="EO18" s="65"/>
      <c r="EP18" s="65"/>
      <c r="EQ18" s="65"/>
      <c r="ER18" s="65"/>
      <c r="ES18" s="65"/>
      <c r="ET18" s="65"/>
      <c r="EU18" s="65"/>
      <c r="EV18" s="65"/>
      <c r="EW18" s="65"/>
      <c r="EX18" s="65"/>
      <c r="EY18" s="65"/>
      <c r="EZ18" s="65"/>
      <c r="FA18" s="65"/>
      <c r="FB18" s="65"/>
      <c r="FC18" s="65"/>
      <c r="FD18" s="65"/>
      <c r="FE18" s="65"/>
      <c r="FF18" s="65"/>
      <c r="FG18" s="65"/>
      <c r="FH18" s="65"/>
      <c r="FI18" s="65"/>
      <c r="FJ18" s="65"/>
      <c r="FK18" s="65"/>
      <c r="FL18" s="65"/>
      <c r="FM18" s="65"/>
      <c r="FN18" s="65"/>
      <c r="FO18" s="65"/>
      <c r="FP18" s="65"/>
      <c r="FQ18" s="65"/>
      <c r="FR18" s="65"/>
      <c r="FS18" s="65"/>
      <c r="FT18" s="65"/>
      <c r="FU18" s="65"/>
      <c r="FV18" s="65"/>
      <c r="FW18" s="65"/>
      <c r="FX18" s="65"/>
      <c r="FY18" s="65"/>
      <c r="FZ18" s="65"/>
      <c r="GA18" s="65"/>
      <c r="GB18" s="65"/>
      <c r="GC18" s="65"/>
      <c r="GD18" s="65"/>
      <c r="GE18" s="65"/>
      <c r="GF18" s="65"/>
      <c r="GG18" s="65"/>
      <c r="GH18" s="65"/>
      <c r="GI18" s="65"/>
      <c r="GJ18" s="65"/>
      <c r="GK18" s="65"/>
      <c r="GL18" s="65"/>
      <c r="GM18" s="65"/>
      <c r="GN18" s="65"/>
      <c r="GO18" s="65"/>
      <c r="GP18" s="65"/>
      <c r="GQ18" s="65"/>
      <c r="GR18" s="65"/>
      <c r="GS18" s="65"/>
      <c r="GT18" s="65"/>
      <c r="GU18" s="65"/>
      <c r="GV18" s="65"/>
      <c r="GW18" s="65"/>
      <c r="GX18" s="65"/>
      <c r="GY18" s="65"/>
      <c r="GZ18" s="65"/>
      <c r="HA18" s="65"/>
      <c r="HB18" s="65"/>
      <c r="HC18" s="65"/>
      <c r="HD18" s="65"/>
      <c r="HE18" s="65"/>
      <c r="HF18" s="65"/>
      <c r="HG18" s="65"/>
      <c r="HH18" s="65"/>
      <c r="HI18" s="65"/>
      <c r="HJ18" s="65"/>
      <c r="HK18" s="65"/>
      <c r="HL18" s="65"/>
      <c r="HM18" s="65"/>
      <c r="HN18" s="65"/>
      <c r="HO18" s="65"/>
      <c r="HP18" s="65"/>
      <c r="HQ18" s="65"/>
      <c r="HR18" s="65"/>
      <c r="HS18" s="65"/>
      <c r="HT18" s="65"/>
      <c r="HU18" s="65"/>
      <c r="HV18" s="65"/>
      <c r="HW18" s="65"/>
      <c r="HX18" s="65"/>
      <c r="HY18" s="65"/>
      <c r="HZ18" s="65"/>
      <c r="IA18" s="65"/>
      <c r="IB18" s="65"/>
      <c r="IC18" s="65"/>
      <c r="ID18" s="65"/>
      <c r="IE18" s="65"/>
      <c r="IF18" s="65"/>
      <c r="IG18" s="65"/>
      <c r="IH18" s="65"/>
    </row>
    <row r="19" spans="1:242" s="2" customFormat="1" ht="20.25" hidden="1" customHeight="1" thickBot="1" x14ac:dyDescent="0.3">
      <c r="A19" s="71" t="s">
        <v>22</v>
      </c>
      <c r="B19" s="92" t="s">
        <v>71</v>
      </c>
      <c r="C19" s="68" t="s">
        <v>91</v>
      </c>
      <c r="D19" s="69"/>
      <c r="E19" s="70"/>
      <c r="F19" s="73"/>
      <c r="G19" s="73"/>
      <c r="H19" s="73"/>
      <c r="I19" s="89"/>
      <c r="J19" s="89"/>
      <c r="K19" s="89"/>
      <c r="L19" s="89"/>
      <c r="M19" s="89"/>
      <c r="N19" s="89"/>
      <c r="O19" s="89"/>
      <c r="P19" s="89"/>
      <c r="Q19" s="89"/>
      <c r="R19" s="89"/>
      <c r="S19" s="89"/>
      <c r="T19" s="8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row>
    <row r="20" spans="1:242" s="2" customFormat="1" ht="30.75" hidden="1" customHeight="1" thickBot="1" x14ac:dyDescent="0.3">
      <c r="A20" s="72"/>
      <c r="B20" s="93"/>
      <c r="C20" s="61" t="s">
        <v>72</v>
      </c>
      <c r="D20" s="6" t="s">
        <v>73</v>
      </c>
      <c r="E20" s="6" t="s">
        <v>76</v>
      </c>
      <c r="F20" s="56"/>
      <c r="G20" s="56"/>
      <c r="H20" s="56"/>
      <c r="I20" s="56"/>
      <c r="J20" s="56"/>
      <c r="K20" s="56"/>
      <c r="L20" s="56"/>
      <c r="M20" s="56"/>
      <c r="N20" s="56"/>
      <c r="O20" s="56"/>
      <c r="P20" s="56"/>
      <c r="Q20" s="56"/>
      <c r="R20" s="56"/>
      <c r="S20" s="56"/>
      <c r="T20" s="56"/>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row>
    <row r="21" spans="1:242" s="2" customFormat="1" ht="15.75" hidden="1" customHeight="1" thickTop="1" x14ac:dyDescent="0.25">
      <c r="A21" s="82">
        <v>1</v>
      </c>
      <c r="B21" s="80">
        <f t="shared" ref="B21:B44" si="0">IF(A21&gt;$I$5,0,sumkred2)</f>
        <v>100000</v>
      </c>
      <c r="C21" s="62">
        <f t="shared" ref="C21:C44" si="1">B21*PROC2/366*30</f>
        <v>897.54098360655735</v>
      </c>
      <c r="D21" s="58">
        <f>IF(C21&gt;0,C21*(100%-$D$9),0)</f>
        <v>691.10655737704917</v>
      </c>
      <c r="E21" s="29">
        <f>IF(B22&gt;0,D21,B21+D21)</f>
        <v>691.10655737704917</v>
      </c>
      <c r="F21" s="57"/>
      <c r="G21" s="57"/>
      <c r="H21" s="57"/>
      <c r="I21" s="57"/>
      <c r="J21" s="57"/>
      <c r="K21" s="57"/>
      <c r="L21" s="57"/>
      <c r="M21" s="57"/>
      <c r="N21" s="57"/>
      <c r="O21" s="57"/>
      <c r="P21" s="57"/>
      <c r="Q21" s="57"/>
      <c r="R21" s="57"/>
      <c r="S21" s="57"/>
      <c r="T21" s="57"/>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row>
    <row r="22" spans="1:242" s="2" customFormat="1" ht="15" hidden="1" customHeight="1" x14ac:dyDescent="0.25">
      <c r="A22" s="82">
        <v>2</v>
      </c>
      <c r="B22" s="80">
        <f t="shared" si="0"/>
        <v>100000</v>
      </c>
      <c r="C22" s="62">
        <f t="shared" si="1"/>
        <v>897.54098360655735</v>
      </c>
      <c r="D22" s="58">
        <f t="shared" ref="D22:D44" si="2">IF(C22&gt;0,C22*(100%-$D$9),0)</f>
        <v>691.10655737704917</v>
      </c>
      <c r="E22" s="29">
        <f>IF(B23&gt;0,D22,B22+D22)</f>
        <v>691.10655737704917</v>
      </c>
      <c r="F22" s="57"/>
      <c r="G22" s="57"/>
      <c r="H22" s="57"/>
      <c r="I22" s="57"/>
      <c r="J22" s="57"/>
      <c r="K22" s="57"/>
      <c r="L22" s="57"/>
      <c r="M22" s="57"/>
      <c r="N22" s="57"/>
      <c r="O22" s="57"/>
      <c r="P22" s="57"/>
      <c r="Q22" s="57"/>
      <c r="R22" s="57"/>
      <c r="S22" s="57"/>
      <c r="T22" s="57"/>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row>
    <row r="23" spans="1:242" s="2" customFormat="1" ht="15" hidden="1" customHeight="1" x14ac:dyDescent="0.25">
      <c r="A23" s="82">
        <v>3</v>
      </c>
      <c r="B23" s="80">
        <f t="shared" si="0"/>
        <v>100000</v>
      </c>
      <c r="C23" s="62">
        <f t="shared" si="1"/>
        <v>897.54098360655735</v>
      </c>
      <c r="D23" s="58">
        <f t="shared" si="2"/>
        <v>691.10655737704917</v>
      </c>
      <c r="E23" s="29">
        <f>IF(B24&gt;0,D23,B23+D23)</f>
        <v>100691.10655737705</v>
      </c>
      <c r="F23" s="57"/>
      <c r="G23" s="57"/>
      <c r="H23" s="57"/>
      <c r="I23" s="57"/>
      <c r="J23" s="57"/>
      <c r="K23" s="57"/>
      <c r="L23" s="57"/>
      <c r="M23" s="57"/>
      <c r="N23" s="57"/>
      <c r="O23" s="57"/>
      <c r="P23" s="57"/>
      <c r="Q23" s="57"/>
      <c r="R23" s="57"/>
      <c r="S23" s="57"/>
      <c r="T23" s="57"/>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row>
    <row r="24" spans="1:242" s="2" customFormat="1" ht="15" hidden="1" customHeight="1" x14ac:dyDescent="0.25">
      <c r="A24" s="82">
        <v>4</v>
      </c>
      <c r="B24" s="80">
        <f t="shared" si="0"/>
        <v>0</v>
      </c>
      <c r="C24" s="62">
        <f t="shared" si="1"/>
        <v>0</v>
      </c>
      <c r="D24" s="58">
        <f t="shared" si="2"/>
        <v>0</v>
      </c>
      <c r="E24" s="29">
        <f t="shared" ref="E24:E44" si="3">IF(B25&gt;0,D24,B24+D24)</f>
        <v>0</v>
      </c>
      <c r="F24" s="57"/>
      <c r="G24" s="57"/>
      <c r="H24" s="57"/>
      <c r="I24" s="57"/>
      <c r="J24" s="57"/>
      <c r="K24" s="57"/>
      <c r="L24" s="57"/>
      <c r="M24" s="57"/>
      <c r="N24" s="57"/>
      <c r="O24" s="57"/>
      <c r="P24" s="57"/>
      <c r="Q24" s="57"/>
      <c r="R24" s="57"/>
      <c r="S24" s="57"/>
      <c r="T24" s="57"/>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row>
    <row r="25" spans="1:242" s="2" customFormat="1" ht="15" hidden="1" customHeight="1" x14ac:dyDescent="0.25">
      <c r="A25" s="82">
        <v>5</v>
      </c>
      <c r="B25" s="80">
        <f t="shared" si="0"/>
        <v>0</v>
      </c>
      <c r="C25" s="62">
        <f t="shared" si="1"/>
        <v>0</v>
      </c>
      <c r="D25" s="58">
        <f t="shared" si="2"/>
        <v>0</v>
      </c>
      <c r="E25" s="29">
        <f t="shared" si="3"/>
        <v>0</v>
      </c>
      <c r="F25" s="57"/>
      <c r="G25" s="57"/>
      <c r="H25" s="57"/>
      <c r="I25" s="57"/>
      <c r="J25" s="57"/>
      <c r="K25" s="57"/>
      <c r="L25" s="57"/>
      <c r="M25" s="57"/>
      <c r="N25" s="57"/>
      <c r="O25" s="57"/>
      <c r="P25" s="57"/>
      <c r="Q25" s="57"/>
      <c r="R25" s="57"/>
      <c r="S25" s="57"/>
      <c r="T25" s="57"/>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row>
    <row r="26" spans="1:242" s="2" customFormat="1" ht="15" hidden="1" customHeight="1" x14ac:dyDescent="0.25">
      <c r="A26" s="82">
        <v>6</v>
      </c>
      <c r="B26" s="80">
        <f t="shared" si="0"/>
        <v>0</v>
      </c>
      <c r="C26" s="62">
        <f t="shared" si="1"/>
        <v>0</v>
      </c>
      <c r="D26" s="58">
        <f t="shared" si="2"/>
        <v>0</v>
      </c>
      <c r="E26" s="29">
        <f t="shared" si="3"/>
        <v>0</v>
      </c>
      <c r="F26" s="57"/>
      <c r="G26" s="57"/>
      <c r="H26" s="57"/>
      <c r="I26" s="57"/>
      <c r="J26" s="57"/>
      <c r="K26" s="57"/>
      <c r="L26" s="57"/>
      <c r="M26" s="57"/>
      <c r="N26" s="57"/>
      <c r="O26" s="57"/>
      <c r="P26" s="57"/>
      <c r="Q26" s="57"/>
      <c r="R26" s="57"/>
      <c r="S26" s="57"/>
      <c r="T26" s="57"/>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row>
    <row r="27" spans="1:242" s="2" customFormat="1" ht="14.25" hidden="1" customHeight="1" x14ac:dyDescent="0.25">
      <c r="A27" s="82">
        <v>7</v>
      </c>
      <c r="B27" s="80">
        <f t="shared" si="0"/>
        <v>0</v>
      </c>
      <c r="C27" s="62">
        <f t="shared" si="1"/>
        <v>0</v>
      </c>
      <c r="D27" s="58">
        <f t="shared" si="2"/>
        <v>0</v>
      </c>
      <c r="E27" s="29">
        <f t="shared" si="3"/>
        <v>0</v>
      </c>
      <c r="F27" s="57"/>
      <c r="G27" s="57"/>
      <c r="H27" s="57"/>
      <c r="I27" s="57"/>
      <c r="J27" s="57"/>
      <c r="K27" s="57"/>
      <c r="L27" s="57"/>
      <c r="M27" s="57"/>
      <c r="N27" s="57"/>
      <c r="O27" s="57"/>
      <c r="P27" s="57"/>
      <c r="Q27" s="57"/>
      <c r="R27" s="57"/>
      <c r="S27" s="57"/>
      <c r="T27" s="5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row>
    <row r="28" spans="1:242" s="2" customFormat="1" ht="15" hidden="1" customHeight="1" x14ac:dyDescent="0.25">
      <c r="A28" s="82">
        <v>8</v>
      </c>
      <c r="B28" s="80">
        <f t="shared" si="0"/>
        <v>0</v>
      </c>
      <c r="C28" s="62">
        <f t="shared" si="1"/>
        <v>0</v>
      </c>
      <c r="D28" s="58">
        <f t="shared" si="2"/>
        <v>0</v>
      </c>
      <c r="E28" s="29">
        <f t="shared" si="3"/>
        <v>0</v>
      </c>
      <c r="F28" s="57"/>
      <c r="G28" s="57"/>
      <c r="H28" s="57"/>
      <c r="I28" s="57"/>
      <c r="J28" s="57"/>
      <c r="K28" s="57"/>
      <c r="L28" s="57"/>
      <c r="M28" s="57"/>
      <c r="N28" s="57"/>
      <c r="O28" s="57"/>
      <c r="P28" s="57"/>
      <c r="Q28" s="57"/>
      <c r="R28" s="57"/>
      <c r="S28" s="57"/>
      <c r="T28" s="57"/>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row>
    <row r="29" spans="1:242" s="2" customFormat="1" ht="15" hidden="1" customHeight="1" x14ac:dyDescent="0.25">
      <c r="A29" s="82">
        <v>9</v>
      </c>
      <c r="B29" s="80">
        <f t="shared" si="0"/>
        <v>0</v>
      </c>
      <c r="C29" s="62">
        <f t="shared" si="1"/>
        <v>0</v>
      </c>
      <c r="D29" s="58">
        <f t="shared" si="2"/>
        <v>0</v>
      </c>
      <c r="E29" s="29">
        <f>IF(B30&gt;0,D29,B29+D29)</f>
        <v>0</v>
      </c>
      <c r="F29" s="57"/>
      <c r="G29" s="57"/>
      <c r="H29" s="57"/>
      <c r="I29" s="57"/>
      <c r="J29" s="57"/>
      <c r="K29" s="57"/>
      <c r="L29" s="57"/>
      <c r="M29" s="57"/>
      <c r="N29" s="57"/>
      <c r="O29" s="57"/>
      <c r="P29" s="57"/>
      <c r="Q29" s="57"/>
      <c r="R29" s="57"/>
      <c r="S29" s="57"/>
      <c r="T29" s="57"/>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row>
    <row r="30" spans="1:242" s="2" customFormat="1" ht="15" hidden="1" customHeight="1" x14ac:dyDescent="0.25">
      <c r="A30" s="82">
        <v>10</v>
      </c>
      <c r="B30" s="80">
        <f t="shared" si="0"/>
        <v>0</v>
      </c>
      <c r="C30" s="62">
        <f t="shared" si="1"/>
        <v>0</v>
      </c>
      <c r="D30" s="58">
        <f t="shared" si="2"/>
        <v>0</v>
      </c>
      <c r="E30" s="29">
        <f t="shared" si="3"/>
        <v>0</v>
      </c>
      <c r="F30" s="57"/>
      <c r="G30" s="57"/>
      <c r="H30" s="57"/>
      <c r="I30" s="57"/>
      <c r="J30" s="57"/>
      <c r="K30" s="57"/>
      <c r="L30" s="57"/>
      <c r="M30" s="57"/>
      <c r="N30" s="57"/>
      <c r="O30" s="57"/>
      <c r="P30" s="57"/>
      <c r="Q30" s="57"/>
      <c r="R30" s="57"/>
      <c r="S30" s="57"/>
      <c r="T30" s="57"/>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row>
    <row r="31" spans="1:242" s="2" customFormat="1" ht="15" hidden="1" customHeight="1" x14ac:dyDescent="0.25">
      <c r="A31" s="82">
        <v>11</v>
      </c>
      <c r="B31" s="80">
        <f t="shared" si="0"/>
        <v>0</v>
      </c>
      <c r="C31" s="62">
        <f t="shared" si="1"/>
        <v>0</v>
      </c>
      <c r="D31" s="58">
        <f t="shared" si="2"/>
        <v>0</v>
      </c>
      <c r="E31" s="29">
        <f t="shared" si="3"/>
        <v>0</v>
      </c>
      <c r="F31" s="57"/>
      <c r="G31" s="57"/>
      <c r="H31" s="57"/>
      <c r="I31" s="57"/>
      <c r="J31" s="57"/>
      <c r="K31" s="57"/>
      <c r="L31" s="57"/>
      <c r="M31" s="57"/>
      <c r="N31" s="57"/>
      <c r="O31" s="57"/>
      <c r="P31" s="57"/>
      <c r="Q31" s="57"/>
      <c r="R31" s="57"/>
      <c r="S31" s="57"/>
      <c r="T31" s="57"/>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row>
    <row r="32" spans="1:242" s="2" customFormat="1" ht="15" hidden="1" customHeight="1" x14ac:dyDescent="0.25">
      <c r="A32" s="77">
        <v>12</v>
      </c>
      <c r="B32" s="80">
        <f t="shared" si="0"/>
        <v>0</v>
      </c>
      <c r="C32" s="62">
        <f t="shared" si="1"/>
        <v>0</v>
      </c>
      <c r="D32" s="58">
        <f t="shared" si="2"/>
        <v>0</v>
      </c>
      <c r="E32" s="29">
        <f t="shared" si="3"/>
        <v>0</v>
      </c>
      <c r="F32" s="57"/>
      <c r="G32" s="57"/>
      <c r="H32" s="57"/>
      <c r="I32" s="57"/>
      <c r="J32" s="57"/>
      <c r="K32" s="57"/>
      <c r="L32" s="57"/>
      <c r="M32" s="57"/>
      <c r="N32" s="57"/>
      <c r="O32" s="57"/>
      <c r="P32" s="57"/>
      <c r="Q32" s="57"/>
      <c r="R32" s="57"/>
      <c r="S32" s="57"/>
      <c r="T32" s="57"/>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row>
    <row r="33" spans="1:242" s="2" customFormat="1" ht="15" hidden="1" customHeight="1" x14ac:dyDescent="0.25">
      <c r="A33" s="77">
        <v>13</v>
      </c>
      <c r="B33" s="80">
        <f t="shared" si="0"/>
        <v>0</v>
      </c>
      <c r="C33" s="62">
        <f t="shared" si="1"/>
        <v>0</v>
      </c>
      <c r="D33" s="58">
        <f t="shared" si="2"/>
        <v>0</v>
      </c>
      <c r="E33" s="29">
        <f t="shared" si="3"/>
        <v>0</v>
      </c>
      <c r="F33" s="57"/>
      <c r="G33" s="57"/>
      <c r="H33" s="57"/>
      <c r="I33" s="57"/>
      <c r="J33" s="57"/>
      <c r="K33" s="57"/>
      <c r="L33" s="57"/>
      <c r="M33" s="57"/>
      <c r="N33" s="57"/>
      <c r="O33" s="57"/>
      <c r="P33" s="57"/>
      <c r="Q33" s="57"/>
      <c r="R33" s="57"/>
      <c r="S33" s="57"/>
      <c r="T33" s="57"/>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row>
    <row r="34" spans="1:242" s="2" customFormat="1" ht="15" hidden="1" customHeight="1" x14ac:dyDescent="0.25">
      <c r="A34" s="77">
        <v>14</v>
      </c>
      <c r="B34" s="80">
        <f t="shared" si="0"/>
        <v>0</v>
      </c>
      <c r="C34" s="62">
        <f t="shared" si="1"/>
        <v>0</v>
      </c>
      <c r="D34" s="58">
        <f t="shared" si="2"/>
        <v>0</v>
      </c>
      <c r="E34" s="29">
        <f t="shared" si="3"/>
        <v>0</v>
      </c>
      <c r="F34" s="57"/>
      <c r="G34" s="57"/>
      <c r="H34" s="57"/>
      <c r="I34" s="57"/>
      <c r="J34" s="57"/>
      <c r="K34" s="57"/>
      <c r="L34" s="57"/>
      <c r="M34" s="57"/>
      <c r="N34" s="57"/>
      <c r="O34" s="57"/>
      <c r="P34" s="57"/>
      <c r="Q34" s="57"/>
      <c r="R34" s="57"/>
      <c r="S34" s="57"/>
      <c r="T34" s="57"/>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row>
    <row r="35" spans="1:242" s="2" customFormat="1" ht="15" hidden="1" customHeight="1" x14ac:dyDescent="0.25">
      <c r="A35" s="77">
        <v>15</v>
      </c>
      <c r="B35" s="80">
        <f t="shared" si="0"/>
        <v>0</v>
      </c>
      <c r="C35" s="62">
        <f t="shared" si="1"/>
        <v>0</v>
      </c>
      <c r="D35" s="58">
        <f t="shared" si="2"/>
        <v>0</v>
      </c>
      <c r="E35" s="29">
        <f t="shared" si="3"/>
        <v>0</v>
      </c>
      <c r="F35" s="57"/>
      <c r="G35" s="57"/>
      <c r="H35" s="57"/>
      <c r="I35" s="57"/>
      <c r="J35" s="57"/>
      <c r="K35" s="57"/>
      <c r="L35" s="57"/>
      <c r="M35" s="57"/>
      <c r="N35" s="57"/>
      <c r="O35" s="57"/>
      <c r="P35" s="57"/>
      <c r="Q35" s="57"/>
      <c r="R35" s="57"/>
      <c r="S35" s="57"/>
      <c r="T35" s="57"/>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row>
    <row r="36" spans="1:242" s="2" customFormat="1" ht="15" hidden="1" customHeight="1" x14ac:dyDescent="0.25">
      <c r="A36" s="77">
        <v>16</v>
      </c>
      <c r="B36" s="80">
        <f t="shared" si="0"/>
        <v>0</v>
      </c>
      <c r="C36" s="62">
        <f t="shared" si="1"/>
        <v>0</v>
      </c>
      <c r="D36" s="58">
        <f t="shared" si="2"/>
        <v>0</v>
      </c>
      <c r="E36" s="29">
        <f t="shared" si="3"/>
        <v>0</v>
      </c>
      <c r="F36" s="57"/>
      <c r="G36" s="57"/>
      <c r="H36" s="57"/>
      <c r="I36" s="57"/>
      <c r="J36" s="57"/>
      <c r="K36" s="57"/>
      <c r="L36" s="57"/>
      <c r="M36" s="57"/>
      <c r="N36" s="57"/>
      <c r="O36" s="57"/>
      <c r="P36" s="57"/>
      <c r="Q36" s="57"/>
      <c r="R36" s="57"/>
      <c r="S36" s="57"/>
      <c r="T36" s="57"/>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row>
    <row r="37" spans="1:242" s="2" customFormat="1" ht="15" hidden="1" customHeight="1" x14ac:dyDescent="0.25">
      <c r="A37" s="77">
        <v>17</v>
      </c>
      <c r="B37" s="80">
        <f t="shared" si="0"/>
        <v>0</v>
      </c>
      <c r="C37" s="62">
        <f t="shared" si="1"/>
        <v>0</v>
      </c>
      <c r="D37" s="58">
        <f t="shared" si="2"/>
        <v>0</v>
      </c>
      <c r="E37" s="29">
        <f t="shared" si="3"/>
        <v>0</v>
      </c>
      <c r="F37" s="57"/>
      <c r="G37" s="57"/>
      <c r="H37" s="57"/>
      <c r="I37" s="57"/>
      <c r="J37" s="57"/>
      <c r="K37" s="57"/>
      <c r="L37" s="57"/>
      <c r="M37" s="57"/>
      <c r="N37" s="57"/>
      <c r="O37" s="57"/>
      <c r="P37" s="57"/>
      <c r="Q37" s="57"/>
      <c r="R37" s="57"/>
      <c r="S37" s="57"/>
      <c r="T37" s="5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row>
    <row r="38" spans="1:242" s="2" customFormat="1" ht="15" hidden="1" customHeight="1" x14ac:dyDescent="0.25">
      <c r="A38" s="77">
        <v>18</v>
      </c>
      <c r="B38" s="80">
        <f t="shared" si="0"/>
        <v>0</v>
      </c>
      <c r="C38" s="62">
        <f t="shared" si="1"/>
        <v>0</v>
      </c>
      <c r="D38" s="58">
        <f t="shared" si="2"/>
        <v>0</v>
      </c>
      <c r="E38" s="29">
        <f t="shared" si="3"/>
        <v>0</v>
      </c>
      <c r="F38" s="57"/>
      <c r="G38" s="57"/>
      <c r="H38" s="57"/>
      <c r="I38" s="57"/>
      <c r="J38" s="57"/>
      <c r="K38" s="57"/>
      <c r="L38" s="57"/>
      <c r="M38" s="57"/>
      <c r="N38" s="57"/>
      <c r="O38" s="57"/>
      <c r="P38" s="57"/>
      <c r="Q38" s="57"/>
      <c r="R38" s="57"/>
      <c r="S38" s="57"/>
      <c r="T38" s="57"/>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row>
    <row r="39" spans="1:242" s="2" customFormat="1" ht="15" hidden="1" customHeight="1" x14ac:dyDescent="0.25">
      <c r="A39" s="77">
        <v>19</v>
      </c>
      <c r="B39" s="80">
        <f t="shared" si="0"/>
        <v>0</v>
      </c>
      <c r="C39" s="62">
        <f t="shared" si="1"/>
        <v>0</v>
      </c>
      <c r="D39" s="58">
        <f t="shared" si="2"/>
        <v>0</v>
      </c>
      <c r="E39" s="29">
        <f t="shared" si="3"/>
        <v>0</v>
      </c>
      <c r="F39" s="57"/>
      <c r="G39" s="57"/>
      <c r="H39" s="57"/>
      <c r="I39" s="57"/>
      <c r="J39" s="57"/>
      <c r="K39" s="57"/>
      <c r="L39" s="57"/>
      <c r="M39" s="57"/>
      <c r="N39" s="57"/>
      <c r="O39" s="57"/>
      <c r="P39" s="57"/>
      <c r="Q39" s="57"/>
      <c r="R39" s="57"/>
      <c r="S39" s="57"/>
      <c r="T39" s="57"/>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row>
    <row r="40" spans="1:242" s="2" customFormat="1" ht="15" hidden="1" customHeight="1" x14ac:dyDescent="0.25">
      <c r="A40" s="77">
        <v>20</v>
      </c>
      <c r="B40" s="80">
        <f t="shared" si="0"/>
        <v>0</v>
      </c>
      <c r="C40" s="62">
        <f t="shared" si="1"/>
        <v>0</v>
      </c>
      <c r="D40" s="58">
        <f t="shared" si="2"/>
        <v>0</v>
      </c>
      <c r="E40" s="29">
        <f t="shared" si="3"/>
        <v>0</v>
      </c>
      <c r="F40" s="57"/>
      <c r="G40" s="57"/>
      <c r="H40" s="57"/>
      <c r="I40" s="57"/>
      <c r="J40" s="57"/>
      <c r="K40" s="57"/>
      <c r="L40" s="57"/>
      <c r="M40" s="57"/>
      <c r="N40" s="57"/>
      <c r="O40" s="57"/>
      <c r="P40" s="57"/>
      <c r="Q40" s="57"/>
      <c r="R40" s="57"/>
      <c r="S40" s="57"/>
      <c r="T40" s="57"/>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row>
    <row r="41" spans="1:242" s="2" customFormat="1" ht="15" hidden="1" customHeight="1" x14ac:dyDescent="0.25">
      <c r="A41" s="77">
        <v>21</v>
      </c>
      <c r="B41" s="80">
        <f t="shared" si="0"/>
        <v>0</v>
      </c>
      <c r="C41" s="62">
        <f t="shared" si="1"/>
        <v>0</v>
      </c>
      <c r="D41" s="58">
        <f t="shared" si="2"/>
        <v>0</v>
      </c>
      <c r="E41" s="29">
        <f t="shared" si="3"/>
        <v>0</v>
      </c>
      <c r="F41" s="57"/>
      <c r="G41" s="57"/>
      <c r="H41" s="57"/>
      <c r="I41" s="57"/>
      <c r="J41" s="57"/>
      <c r="K41" s="57"/>
      <c r="L41" s="57"/>
      <c r="M41" s="57"/>
      <c r="N41" s="57"/>
      <c r="O41" s="57"/>
      <c r="P41" s="57"/>
      <c r="Q41" s="57"/>
      <c r="R41" s="57"/>
      <c r="S41" s="57"/>
      <c r="T41" s="57"/>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row>
    <row r="42" spans="1:242" s="2" customFormat="1" ht="15" hidden="1" customHeight="1" x14ac:dyDescent="0.25">
      <c r="A42" s="77">
        <v>22</v>
      </c>
      <c r="B42" s="80">
        <f t="shared" si="0"/>
        <v>0</v>
      </c>
      <c r="C42" s="62">
        <f t="shared" si="1"/>
        <v>0</v>
      </c>
      <c r="D42" s="58">
        <f t="shared" si="2"/>
        <v>0</v>
      </c>
      <c r="E42" s="29">
        <f t="shared" si="3"/>
        <v>0</v>
      </c>
      <c r="F42" s="57"/>
      <c r="G42" s="57"/>
      <c r="H42" s="57"/>
      <c r="I42" s="57"/>
      <c r="J42" s="57"/>
      <c r="K42" s="57"/>
      <c r="L42" s="57"/>
      <c r="M42" s="57"/>
      <c r="N42" s="57"/>
      <c r="O42" s="57"/>
      <c r="P42" s="57"/>
      <c r="Q42" s="57"/>
      <c r="R42" s="57"/>
      <c r="S42" s="57"/>
      <c r="T42" s="57"/>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row>
    <row r="43" spans="1:242" s="2" customFormat="1" ht="15" hidden="1" customHeight="1" x14ac:dyDescent="0.25">
      <c r="A43" s="77">
        <v>23</v>
      </c>
      <c r="B43" s="80">
        <f t="shared" si="0"/>
        <v>0</v>
      </c>
      <c r="C43" s="62">
        <f t="shared" si="1"/>
        <v>0</v>
      </c>
      <c r="D43" s="58">
        <f t="shared" si="2"/>
        <v>0</v>
      </c>
      <c r="E43" s="29">
        <f t="shared" si="3"/>
        <v>0</v>
      </c>
      <c r="F43" s="57"/>
      <c r="G43" s="57"/>
      <c r="H43" s="57"/>
      <c r="I43" s="57"/>
      <c r="J43" s="57"/>
      <c r="K43" s="57"/>
      <c r="L43" s="57"/>
      <c r="M43" s="57"/>
      <c r="N43" s="57"/>
      <c r="O43" s="57"/>
      <c r="P43" s="57"/>
      <c r="Q43" s="57"/>
      <c r="R43" s="57"/>
      <c r="S43" s="57"/>
      <c r="T43" s="57"/>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row>
    <row r="44" spans="1:242" s="2" customFormat="1" ht="15.75" hidden="1" customHeight="1" thickBot="1" x14ac:dyDescent="0.3">
      <c r="A44" s="84">
        <v>24</v>
      </c>
      <c r="B44" s="85">
        <f t="shared" si="0"/>
        <v>0</v>
      </c>
      <c r="C44" s="62">
        <f t="shared" si="1"/>
        <v>0</v>
      </c>
      <c r="D44" s="86">
        <f t="shared" si="2"/>
        <v>0</v>
      </c>
      <c r="E44" s="76">
        <f t="shared" si="3"/>
        <v>0</v>
      </c>
      <c r="F44" s="57"/>
      <c r="G44" s="57"/>
      <c r="H44" s="57"/>
      <c r="I44" s="57"/>
      <c r="J44" s="57"/>
      <c r="K44" s="57"/>
      <c r="L44" s="57"/>
      <c r="M44" s="57"/>
      <c r="N44" s="57"/>
      <c r="O44" s="57"/>
      <c r="P44" s="57"/>
      <c r="Q44" s="57"/>
      <c r="R44" s="57"/>
      <c r="S44" s="57"/>
      <c r="T44" s="57"/>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row>
    <row r="45" spans="1:242" s="2" customFormat="1" ht="15.75" hidden="1" customHeight="1" thickBot="1" x14ac:dyDescent="0.3">
      <c r="A45" s="87" t="s">
        <v>23</v>
      </c>
      <c r="B45" s="81"/>
      <c r="C45" s="63">
        <f>SUM(C21:C44)</f>
        <v>2692.622950819672</v>
      </c>
      <c r="D45" s="59">
        <f>SUM(D21:D44)</f>
        <v>2073.3196721311474</v>
      </c>
      <c r="E45" s="60">
        <f>SUM(E21:E44)</f>
        <v>102073.31967213114</v>
      </c>
      <c r="F45" s="14"/>
      <c r="G45" s="13"/>
      <c r="H45" s="13"/>
      <c r="I45" s="14"/>
      <c r="J45" s="14"/>
      <c r="K45" s="13"/>
      <c r="L45" s="13"/>
      <c r="M45" s="14"/>
      <c r="N45" s="14"/>
      <c r="O45" s="13"/>
      <c r="P45" s="13"/>
      <c r="Q45" s="14"/>
      <c r="R45" s="14"/>
      <c r="S45" s="13"/>
      <c r="T45" s="13"/>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row>
    <row r="46" spans="1:242" s="2" customFormat="1" ht="15" hidden="1" customHeight="1" x14ac:dyDescent="0.25">
      <c r="A46" s="78"/>
      <c r="B46" s="14"/>
      <c r="C46" s="83"/>
      <c r="D46" s="14"/>
      <c r="E46" s="57"/>
      <c r="F46" s="14"/>
      <c r="G46" s="13"/>
      <c r="H46" s="13"/>
      <c r="I46" s="14"/>
      <c r="J46" s="14"/>
      <c r="K46" s="13"/>
      <c r="L46" s="13"/>
      <c r="M46" s="14"/>
      <c r="N46" s="14"/>
      <c r="O46" s="13"/>
      <c r="P46" s="13"/>
      <c r="Q46" s="14"/>
      <c r="R46" s="14"/>
      <c r="S46" s="13"/>
      <c r="T46" s="13"/>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row>
    <row r="47" spans="1:242" s="2" customFormat="1" ht="15" hidden="1" customHeight="1" x14ac:dyDescent="0.25">
      <c r="A47" s="46"/>
      <c r="B47" s="46"/>
      <c r="C47" s="46"/>
      <c r="D47" s="46"/>
      <c r="E47" s="46"/>
      <c r="F47" s="46"/>
      <c r="G47" s="46"/>
      <c r="H47" s="46"/>
      <c r="I47" s="46"/>
      <c r="J47" s="46"/>
      <c r="K47" s="46"/>
      <c r="L47" s="46"/>
      <c r="M47" s="46"/>
      <c r="N47" s="46"/>
      <c r="O47" s="46"/>
      <c r="P47" s="46"/>
      <c r="Q47" s="46"/>
      <c r="R47" s="46"/>
      <c r="S47" s="46"/>
      <c r="T47" s="46"/>
      <c r="U47"/>
      <c r="V47"/>
      <c r="W47"/>
      <c r="X47"/>
      <c r="Y47"/>
      <c r="Z47"/>
      <c r="AB47"/>
      <c r="AC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row>
    <row r="48" spans="1:242" s="2" customFormat="1" ht="33.75" hidden="1" customHeight="1" x14ac:dyDescent="0.25">
      <c r="A48" s="67" t="s">
        <v>9</v>
      </c>
      <c r="B48" s="67"/>
      <c r="C48" s="74">
        <f ca="1">TODAY()</f>
        <v>45686</v>
      </c>
      <c r="D48" s="74"/>
      <c r="E48" s="74"/>
      <c r="F48" s="46"/>
      <c r="G48" s="46"/>
      <c r="H48" s="46"/>
      <c r="I48" s="46"/>
      <c r="J48" s="46"/>
      <c r="K48" s="46"/>
      <c r="L48" s="46"/>
      <c r="M48" s="46"/>
      <c r="N48" s="46"/>
      <c r="O48" s="46"/>
      <c r="P48" s="46"/>
      <c r="Q48" s="46"/>
      <c r="R48" s="46"/>
      <c r="S48" s="46"/>
      <c r="T48" s="46"/>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row>
    <row r="49" spans="1:242" ht="15" hidden="1" customHeight="1" x14ac:dyDescent="0.25">
      <c r="A49" s="46"/>
      <c r="B49" s="46"/>
      <c r="C49" s="46"/>
      <c r="D49" s="46"/>
      <c r="E49" s="46"/>
      <c r="F49" s="46"/>
      <c r="G49" s="46"/>
      <c r="H49" s="46"/>
      <c r="I49" s="46"/>
      <c r="J49" s="46"/>
      <c r="K49" s="46"/>
      <c r="L49" s="46"/>
      <c r="M49" s="46"/>
      <c r="N49" s="46"/>
      <c r="O49" s="46"/>
      <c r="P49" s="46"/>
      <c r="Q49" s="46"/>
      <c r="R49" s="46"/>
      <c r="S49" s="46"/>
      <c r="T49" s="46"/>
    </row>
    <row r="50" spans="1:242" ht="12.75" hidden="1" customHeight="1" x14ac:dyDescent="0.2"/>
    <row r="51" spans="1:242" s="2" customFormat="1" ht="15" hidden="1" customHeight="1" x14ac:dyDescent="0.25">
      <c r="B51" s="41">
        <f ca="1">TODAY()</f>
        <v>45686</v>
      </c>
      <c r="C51" s="24">
        <f>-sumkred2</f>
        <v>-100000</v>
      </c>
      <c r="D51" s="24"/>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row>
    <row r="52" spans="1:242" s="2" customFormat="1" ht="15" hidden="1" customHeight="1" x14ac:dyDescent="0.25">
      <c r="A52" s="4">
        <v>1</v>
      </c>
      <c r="B52" s="42">
        <f ca="1">EDATE(B51,1)</f>
        <v>45716</v>
      </c>
      <c r="C52" s="43">
        <f t="shared" ref="C52:C62" si="4">E21</f>
        <v>691.10655737704917</v>
      </c>
      <c r="D52" s="4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row>
    <row r="53" spans="1:242" s="2" customFormat="1" ht="15" hidden="1" customHeight="1" x14ac:dyDescent="0.25">
      <c r="A53" s="4">
        <v>2</v>
      </c>
      <c r="B53" s="42">
        <f ca="1">EDATE(B52,1)</f>
        <v>45744</v>
      </c>
      <c r="C53" s="43">
        <f t="shared" si="4"/>
        <v>691.10655737704917</v>
      </c>
      <c r="D53" s="4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row>
    <row r="54" spans="1:242" s="2" customFormat="1" ht="15" hidden="1" customHeight="1" x14ac:dyDescent="0.25">
      <c r="A54" s="4">
        <v>3</v>
      </c>
      <c r="B54" s="42">
        <f t="shared" ref="B54:B75" ca="1" si="5">EDATE(B53,1)</f>
        <v>45775</v>
      </c>
      <c r="C54" s="43">
        <f t="shared" si="4"/>
        <v>100691.10655737705</v>
      </c>
      <c r="D54" s="4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row>
    <row r="55" spans="1:242" s="2" customFormat="1" ht="15" hidden="1" customHeight="1" x14ac:dyDescent="0.25">
      <c r="A55" s="4">
        <v>4</v>
      </c>
      <c r="B55" s="42">
        <f t="shared" ca="1" si="5"/>
        <v>45805</v>
      </c>
      <c r="C55" s="43">
        <f t="shared" si="4"/>
        <v>0</v>
      </c>
      <c r="D55" s="4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row>
    <row r="56" spans="1:242" s="2" customFormat="1" ht="15" hidden="1" customHeight="1" x14ac:dyDescent="0.25">
      <c r="A56" s="4">
        <v>5</v>
      </c>
      <c r="B56" s="42">
        <f t="shared" ca="1" si="5"/>
        <v>45836</v>
      </c>
      <c r="C56" s="43">
        <f t="shared" si="4"/>
        <v>0</v>
      </c>
      <c r="D56" s="4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row>
    <row r="57" spans="1:242" s="2" customFormat="1" ht="15" hidden="1" customHeight="1" x14ac:dyDescent="0.25">
      <c r="A57" s="4">
        <v>6</v>
      </c>
      <c r="B57" s="42">
        <f t="shared" ca="1" si="5"/>
        <v>45866</v>
      </c>
      <c r="C57" s="43">
        <f t="shared" si="4"/>
        <v>0</v>
      </c>
      <c r="D57" s="4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row>
    <row r="58" spans="1:242" s="2" customFormat="1" ht="15" hidden="1" customHeight="1" x14ac:dyDescent="0.25">
      <c r="A58" s="4">
        <v>7</v>
      </c>
      <c r="B58" s="42">
        <f t="shared" ca="1" si="5"/>
        <v>45897</v>
      </c>
      <c r="C58" s="43">
        <f t="shared" si="4"/>
        <v>0</v>
      </c>
      <c r="D58" s="4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row>
    <row r="59" spans="1:242" s="2" customFormat="1" ht="15" hidden="1" customHeight="1" x14ac:dyDescent="0.25">
      <c r="A59" s="4">
        <v>8</v>
      </c>
      <c r="B59" s="42">
        <f t="shared" ca="1" si="5"/>
        <v>45928</v>
      </c>
      <c r="C59" s="43">
        <f t="shared" si="4"/>
        <v>0</v>
      </c>
      <c r="D59" s="4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row>
    <row r="60" spans="1:242" s="2" customFormat="1" ht="15" hidden="1" customHeight="1" x14ac:dyDescent="0.25">
      <c r="A60" s="4">
        <v>9</v>
      </c>
      <c r="B60" s="42">
        <f t="shared" ca="1" si="5"/>
        <v>45958</v>
      </c>
      <c r="C60" s="43">
        <f t="shared" si="4"/>
        <v>0</v>
      </c>
      <c r="D60" s="4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row>
    <row r="61" spans="1:242" s="2" customFormat="1" ht="15" hidden="1" customHeight="1" x14ac:dyDescent="0.25">
      <c r="A61" s="4">
        <v>10</v>
      </c>
      <c r="B61" s="42">
        <f t="shared" ca="1" si="5"/>
        <v>45989</v>
      </c>
      <c r="C61" s="43">
        <f t="shared" si="4"/>
        <v>0</v>
      </c>
      <c r="D61" s="4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row>
    <row r="62" spans="1:242" s="2" customFormat="1" ht="15" hidden="1" customHeight="1" x14ac:dyDescent="0.25">
      <c r="A62" s="4">
        <v>11</v>
      </c>
      <c r="B62" s="42">
        <f t="shared" ca="1" si="5"/>
        <v>46019</v>
      </c>
      <c r="C62" s="43">
        <f t="shared" si="4"/>
        <v>0</v>
      </c>
      <c r="D62" s="43"/>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row>
    <row r="63" spans="1:242" s="2" customFormat="1" ht="15" hidden="1" customHeight="1" x14ac:dyDescent="0.25">
      <c r="A63" s="4">
        <v>12</v>
      </c>
      <c r="B63" s="42">
        <f t="shared" ca="1" si="5"/>
        <v>46050</v>
      </c>
      <c r="C63" s="43">
        <f t="shared" ref="C63:C75" si="6">E32</f>
        <v>0</v>
      </c>
      <c r="D63" s="4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row>
    <row r="64" spans="1:242" s="2" customFormat="1" ht="15" hidden="1" customHeight="1" x14ac:dyDescent="0.25">
      <c r="A64" s="4">
        <v>13</v>
      </c>
      <c r="B64" s="42">
        <f t="shared" ca="1" si="5"/>
        <v>46081</v>
      </c>
      <c r="C64" s="43">
        <f t="shared" si="6"/>
        <v>0</v>
      </c>
      <c r="D64" s="4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row>
    <row r="65" spans="1:4" ht="15" hidden="1" customHeight="1" x14ac:dyDescent="0.25">
      <c r="A65" s="4">
        <v>14</v>
      </c>
      <c r="B65" s="42">
        <f t="shared" ca="1" si="5"/>
        <v>46109</v>
      </c>
      <c r="C65" s="43">
        <f t="shared" si="6"/>
        <v>0</v>
      </c>
      <c r="D65" s="43"/>
    </row>
    <row r="66" spans="1:4" ht="15" hidden="1" customHeight="1" x14ac:dyDescent="0.25">
      <c r="A66" s="4">
        <v>15</v>
      </c>
      <c r="B66" s="42">
        <f t="shared" ca="1" si="5"/>
        <v>46140</v>
      </c>
      <c r="C66" s="43">
        <f t="shared" si="6"/>
        <v>0</v>
      </c>
      <c r="D66" s="43"/>
    </row>
    <row r="67" spans="1:4" ht="15" hidden="1" customHeight="1" x14ac:dyDescent="0.25">
      <c r="A67" s="4">
        <v>16</v>
      </c>
      <c r="B67" s="42">
        <f t="shared" ca="1" si="5"/>
        <v>46170</v>
      </c>
      <c r="C67" s="43">
        <f t="shared" si="6"/>
        <v>0</v>
      </c>
      <c r="D67" s="43"/>
    </row>
    <row r="68" spans="1:4" ht="15" hidden="1" customHeight="1" x14ac:dyDescent="0.25">
      <c r="A68" s="4">
        <v>17</v>
      </c>
      <c r="B68" s="42">
        <f t="shared" ca="1" si="5"/>
        <v>46201</v>
      </c>
      <c r="C68" s="43">
        <f t="shared" si="6"/>
        <v>0</v>
      </c>
      <c r="D68" s="43"/>
    </row>
    <row r="69" spans="1:4" ht="15" hidden="1" customHeight="1" x14ac:dyDescent="0.25">
      <c r="A69" s="4">
        <v>18</v>
      </c>
      <c r="B69" s="42">
        <f t="shared" ca="1" si="5"/>
        <v>46231</v>
      </c>
      <c r="C69" s="43">
        <f t="shared" si="6"/>
        <v>0</v>
      </c>
      <c r="D69" s="43"/>
    </row>
    <row r="70" spans="1:4" ht="15" hidden="1" customHeight="1" x14ac:dyDescent="0.25">
      <c r="A70" s="4">
        <v>19</v>
      </c>
      <c r="B70" s="42">
        <f t="shared" ca="1" si="5"/>
        <v>46262</v>
      </c>
      <c r="C70" s="43">
        <f t="shared" si="6"/>
        <v>0</v>
      </c>
      <c r="D70" s="43"/>
    </row>
    <row r="71" spans="1:4" ht="15" hidden="1" customHeight="1" x14ac:dyDescent="0.25">
      <c r="A71" s="4">
        <v>20</v>
      </c>
      <c r="B71" s="42">
        <f t="shared" ca="1" si="5"/>
        <v>46293</v>
      </c>
      <c r="C71" s="43">
        <f t="shared" si="6"/>
        <v>0</v>
      </c>
      <c r="D71" s="43"/>
    </row>
    <row r="72" spans="1:4" ht="15" hidden="1" customHeight="1" x14ac:dyDescent="0.25">
      <c r="A72" s="4">
        <v>21</v>
      </c>
      <c r="B72" s="42">
        <f t="shared" ca="1" si="5"/>
        <v>46323</v>
      </c>
      <c r="C72" s="43">
        <f t="shared" si="6"/>
        <v>0</v>
      </c>
      <c r="D72" s="43"/>
    </row>
    <row r="73" spans="1:4" ht="15" hidden="1" customHeight="1" x14ac:dyDescent="0.25">
      <c r="A73" s="4">
        <v>22</v>
      </c>
      <c r="B73" s="42">
        <f t="shared" ca="1" si="5"/>
        <v>46354</v>
      </c>
      <c r="C73" s="43">
        <f t="shared" si="6"/>
        <v>0</v>
      </c>
      <c r="D73" s="43"/>
    </row>
    <row r="74" spans="1:4" ht="15" hidden="1" customHeight="1" x14ac:dyDescent="0.25">
      <c r="A74" s="4">
        <v>23</v>
      </c>
      <c r="B74" s="42">
        <f t="shared" ca="1" si="5"/>
        <v>46384</v>
      </c>
      <c r="C74" s="43">
        <f t="shared" si="6"/>
        <v>0</v>
      </c>
      <c r="D74" s="43"/>
    </row>
    <row r="75" spans="1:4" ht="15" hidden="1" customHeight="1" x14ac:dyDescent="0.25">
      <c r="A75" s="4">
        <v>24</v>
      </c>
      <c r="B75" s="42">
        <f t="shared" ca="1" si="5"/>
        <v>46415</v>
      </c>
      <c r="C75" s="43">
        <f t="shared" si="6"/>
        <v>0</v>
      </c>
      <c r="D75" s="43"/>
    </row>
    <row r="76" spans="1:4" ht="12.75" hidden="1" customHeight="1" x14ac:dyDescent="0.2"/>
    <row r="77" spans="1:4" ht="12.75" hidden="1" customHeight="1" x14ac:dyDescent="0.2"/>
    <row r="78" spans="1:4" ht="12.75" hidden="1" customHeight="1" x14ac:dyDescent="0.2"/>
  </sheetData>
  <mergeCells count="13">
    <mergeCell ref="B1:D1"/>
    <mergeCell ref="A5:C5"/>
    <mergeCell ref="A13:C13"/>
    <mergeCell ref="A12:C12"/>
    <mergeCell ref="A16:D16"/>
    <mergeCell ref="A3:C3"/>
    <mergeCell ref="A15:C15"/>
    <mergeCell ref="A17:D17"/>
    <mergeCell ref="A4:C4"/>
    <mergeCell ref="A10:C10"/>
    <mergeCell ref="A14:C14"/>
    <mergeCell ref="A7:C7"/>
    <mergeCell ref="A11:C11"/>
  </mergeCells>
  <dataValidations count="2">
    <dataValidation type="custom" allowBlank="1" showInputMessage="1" showErrorMessage="1" promptTitle="Строк депозиту" prompt="від 93 до 730 днів" sqref="D5">
      <formula1>D5&gt;92</formula1>
    </dataValidation>
    <dataValidation allowBlank="1" showInputMessage="1" showErrorMessage="1" promptTitle="Мінімальна сума депозиту" prompt="в гривні - 1000,00 грн._x000a_в доларах США-100,00 дол.США_x000a_в євро - 100,00 євро" sqref="D4"/>
  </dataValidations>
  <pageMargins left="0.11811023622047245" right="0.11811023622047245" top="0.15748031496062992" bottom="0.15748031496062992" header="0" footer="0"/>
  <pageSetup paperSize="9" scale="35" orientation="landscape" r:id="rId1"/>
  <drawing r:id="rId2"/>
  <legacyDrawing r:id="rId3"/>
  <controls>
    <mc:AlternateContent xmlns:mc="http://schemas.openxmlformats.org/markup-compatibility/2006">
      <mc:Choice Requires="x14">
        <control shapeId="10311" r:id="rId4" name="ComboBox1">
          <controlPr defaultSize="0" autoLine="0" linkedCell="D3" listFillRange="AA3:AA5" r:id="rId5">
            <anchor moveWithCells="1">
              <from>
                <xdr:col>3</xdr:col>
                <xdr:colOff>19050</xdr:colOff>
                <xdr:row>2</xdr:row>
                <xdr:rowOff>0</xdr:rowOff>
              </from>
              <to>
                <xdr:col>4</xdr:col>
                <xdr:colOff>28575</xdr:colOff>
                <xdr:row>2</xdr:row>
                <xdr:rowOff>247650</xdr:rowOff>
              </to>
            </anchor>
          </controlPr>
        </control>
      </mc:Choice>
      <mc:Fallback>
        <control shapeId="10311" r:id="rId4" name="ComboBox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G19"/>
  <sheetViews>
    <sheetView workbookViewId="0">
      <selection activeCell="B11" sqref="B11"/>
    </sheetView>
  </sheetViews>
  <sheetFormatPr defaultColWidth="9.28515625" defaultRowHeight="12.75" x14ac:dyDescent="0.2"/>
  <cols>
    <col min="1" max="2" width="9.28515625" style="109"/>
    <col min="3" max="3" width="12" style="109" customWidth="1"/>
    <col min="4" max="4" width="9.28515625" style="109"/>
    <col min="5" max="16384" width="9.28515625" style="110"/>
  </cols>
  <sheetData>
    <row r="1" spans="1:7" x14ac:dyDescent="0.2">
      <c r="A1" s="109" t="s">
        <v>75</v>
      </c>
      <c r="B1" s="109" t="s">
        <v>74</v>
      </c>
    </row>
    <row r="2" spans="1:7" x14ac:dyDescent="0.2">
      <c r="B2" s="109" t="s">
        <v>77</v>
      </c>
      <c r="C2" s="109" t="s">
        <v>78</v>
      </c>
    </row>
    <row r="3" spans="1:7" x14ac:dyDescent="0.2">
      <c r="A3" s="111">
        <v>1</v>
      </c>
      <c r="B3" s="115" t="s">
        <v>96</v>
      </c>
      <c r="C3" s="116" t="s">
        <v>96</v>
      </c>
    </row>
    <row r="4" spans="1:7" x14ac:dyDescent="0.2">
      <c r="A4" s="111">
        <v>3</v>
      </c>
      <c r="B4" s="114">
        <v>0.1095</v>
      </c>
      <c r="C4" s="116" t="s">
        <v>96</v>
      </c>
    </row>
    <row r="5" spans="1:7" x14ac:dyDescent="0.2">
      <c r="A5" s="111">
        <v>4</v>
      </c>
      <c r="B5" s="114">
        <f>B4</f>
        <v>0.1095</v>
      </c>
      <c r="C5" s="116" t="s">
        <v>96</v>
      </c>
    </row>
    <row r="6" spans="1:7" x14ac:dyDescent="0.2">
      <c r="A6" s="111">
        <v>6</v>
      </c>
      <c r="B6" s="114">
        <v>0.1195</v>
      </c>
      <c r="C6" s="117" t="s">
        <v>96</v>
      </c>
    </row>
    <row r="7" spans="1:7" x14ac:dyDescent="0.2">
      <c r="A7" s="111">
        <v>9</v>
      </c>
      <c r="B7" s="114">
        <v>0.1195</v>
      </c>
      <c r="C7" s="117" t="s">
        <v>96</v>
      </c>
    </row>
    <row r="8" spans="1:7" x14ac:dyDescent="0.2">
      <c r="A8" s="111">
        <v>12</v>
      </c>
      <c r="B8" s="114">
        <v>0.122</v>
      </c>
      <c r="C8" s="117" t="s">
        <v>96</v>
      </c>
    </row>
    <row r="9" spans="1:7" x14ac:dyDescent="0.2">
      <c r="A9" s="111">
        <v>18</v>
      </c>
      <c r="B9" s="114">
        <v>0.112</v>
      </c>
      <c r="C9" s="117" t="s">
        <v>96</v>
      </c>
    </row>
    <row r="10" spans="1:7" x14ac:dyDescent="0.2">
      <c r="A10" s="111">
        <v>24</v>
      </c>
      <c r="B10" s="114">
        <v>0.112</v>
      </c>
      <c r="C10" s="117" t="s">
        <v>96</v>
      </c>
    </row>
    <row r="11" spans="1:7" x14ac:dyDescent="0.2">
      <c r="B11" s="112"/>
      <c r="C11" s="113"/>
    </row>
    <row r="12" spans="1:7" x14ac:dyDescent="0.2">
      <c r="B12" s="112"/>
      <c r="C12" s="113"/>
    </row>
    <row r="13" spans="1:7" x14ac:dyDescent="0.2">
      <c r="A13" s="110"/>
      <c r="B13" s="110"/>
      <c r="C13" s="110"/>
      <c r="D13" s="110"/>
    </row>
    <row r="14" spans="1:7" x14ac:dyDescent="0.2">
      <c r="A14" s="110"/>
      <c r="B14" s="110"/>
      <c r="C14"/>
      <c r="D14"/>
      <c r="E14"/>
      <c r="F14"/>
      <c r="G14"/>
    </row>
    <row r="15" spans="1:7" x14ac:dyDescent="0.2">
      <c r="A15" s="110"/>
      <c r="B15" s="110"/>
      <c r="C15"/>
      <c r="D15"/>
      <c r="E15"/>
      <c r="F15"/>
      <c r="G15"/>
    </row>
    <row r="16" spans="1:7" x14ac:dyDescent="0.2">
      <c r="A16" s="110"/>
      <c r="B16" s="110"/>
      <c r="C16"/>
      <c r="D16"/>
      <c r="E16"/>
      <c r="F16"/>
      <c r="G16"/>
    </row>
    <row r="17" spans="1:7" x14ac:dyDescent="0.2">
      <c r="A17" s="110"/>
      <c r="B17" s="110"/>
      <c r="C17"/>
      <c r="D17"/>
      <c r="E17"/>
      <c r="F17"/>
      <c r="G17"/>
    </row>
    <row r="18" spans="1:7" x14ac:dyDescent="0.2">
      <c r="A18" s="110"/>
      <c r="B18" s="110"/>
      <c r="C18"/>
      <c r="D18"/>
      <c r="E18"/>
      <c r="F18"/>
      <c r="G18"/>
    </row>
    <row r="19" spans="1:7" x14ac:dyDescent="0.2">
      <c r="A19" s="110"/>
      <c r="B19" s="110"/>
      <c r="C19" s="110"/>
      <c r="D19" s="11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19</vt:i4>
      </vt:variant>
    </vt:vector>
  </HeadingPairs>
  <TitlesOfParts>
    <vt:vector size="23" baseType="lpstr">
      <vt:lpstr>Додаток до Паспорту -інші цілі</vt:lpstr>
      <vt:lpstr>Додаток до Паспорту-на купівлю </vt:lpstr>
      <vt:lpstr>Депозити</vt:lpstr>
      <vt:lpstr>.</vt:lpstr>
      <vt:lpstr>'Додаток до Паспорту -інші цілі'!avans</vt:lpstr>
      <vt:lpstr>'Додаток до Паспорту-на купівлю '!avans</vt:lpstr>
      <vt:lpstr>'Додаток до Паспорту -інші цілі'!data</vt:lpstr>
      <vt:lpstr>'Додаток до Паспорту-на купівлю '!data</vt:lpstr>
      <vt:lpstr>'Додаток до Паспорту -інші цілі'!PROC</vt:lpstr>
      <vt:lpstr>'Додаток до Паспорту-на купівлю '!PROC</vt:lpstr>
      <vt:lpstr>Депозити!PROC2</vt:lpstr>
      <vt:lpstr>'Додаток до Паспорту -інші цілі'!strok</vt:lpstr>
      <vt:lpstr>'Додаток до Паспорту-на купівлю '!strok</vt:lpstr>
      <vt:lpstr>Депозити!strok2</vt:lpstr>
      <vt:lpstr>'Додаток до Паспорту -інші цілі'!sumkred</vt:lpstr>
      <vt:lpstr>'Додаток до Паспорту-на купівлю '!sumkred</vt:lpstr>
      <vt:lpstr>Депозити!sumkred2</vt:lpstr>
      <vt:lpstr>'Додаток до Паспорту -інші цілі'!sumproplat</vt:lpstr>
      <vt:lpstr>'Додаток до Паспорту-на купівлю '!sumproplat</vt:lpstr>
      <vt:lpstr>Депозити!sumproplat2</vt:lpstr>
      <vt:lpstr>Депозити!Область_печати</vt:lpstr>
      <vt:lpstr>'Додаток до Паспорту -інші цілі'!Область_печати</vt:lpstr>
      <vt:lpstr>'Додаток до Паспорту-на купівлю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DZamotaev</dc:creator>
  <cp:lastModifiedBy>Дьоміна Світлана Валеріївна</cp:lastModifiedBy>
  <cp:lastPrinted>2020-05-04T16:44:43Z</cp:lastPrinted>
  <dcterms:created xsi:type="dcterms:W3CDTF">2007-05-30T09:57:41Z</dcterms:created>
  <dcterms:modified xsi:type="dcterms:W3CDTF">2025-01-29T21:16:12Z</dcterms:modified>
</cp:coreProperties>
</file>