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checkCompatibility="1"/>
  <mc:AlternateContent xmlns:mc="http://schemas.openxmlformats.org/markup-compatibility/2006">
    <mc:Choice Requires="x15">
      <x15ac:absPath xmlns:x15ac="http://schemas.microsoft.com/office/spreadsheetml/2010/11/ac" url="C:\Users\ashuppianyi\Desktop\Сайт\"/>
    </mc:Choice>
  </mc:AlternateContent>
  <bookViews>
    <workbookView xWindow="13740" yWindow="60" windowWidth="5460" windowHeight="6408" firstSheet="1" activeTab="1"/>
  </bookViews>
  <sheets>
    <sheet name="Додаток до Паспорту" sheetId="1" state="hidden" r:id="rId1"/>
    <sheet name="Калькулятор" sheetId="8" r:id="rId2"/>
  </sheets>
  <definedNames>
    <definedName name="_xlnm._FilterDatabase" localSheetId="0" hidden="1">'Додаток до Паспорту'!$A$76:$AJ$76</definedName>
    <definedName name="avans" localSheetId="0">'Додаток до Паспорту'!$H$7</definedName>
    <definedName name="avans2" localSheetId="1">Калькулятор!$J$7</definedName>
    <definedName name="avans2">#REF!</definedName>
    <definedName name="data" localSheetId="0">'Додаток до Паспорту'!$H$12</definedName>
    <definedName name="data2" localSheetId="1">Калькулятор!$J$18</definedName>
    <definedName name="data2">#REF!</definedName>
    <definedName name="PROC" localSheetId="0">'Додаток до Паспорту'!$H$10</definedName>
    <definedName name="PROC2" localSheetId="1">Калькулятор!#REF!</definedName>
    <definedName name="proc2">#REF!</definedName>
    <definedName name="stoimost" localSheetId="0">'Додаток до Паспорту'!#REF!</definedName>
    <definedName name="stoimost2">#REF!</definedName>
    <definedName name="strok" localSheetId="0">'Додаток до Паспорту'!$H$9</definedName>
    <definedName name="strok" localSheetId="1">Калькулятор!$H$8</definedName>
    <definedName name="strok2" localSheetId="1">Калькулятор!$J$13</definedName>
    <definedName name="strok2">#REF!</definedName>
    <definedName name="sumkred" localSheetId="0">'Додаток до Паспорту'!$H$8</definedName>
    <definedName name="sumkred2" localSheetId="1">Калькулятор!$J$8</definedName>
    <definedName name="sumkred2">#REF!</definedName>
    <definedName name="sumproc" localSheetId="0">'Додаток до Паспорту'!#REF!</definedName>
    <definedName name="sumproplat" localSheetId="0">'Додаток до Паспорту'!$H$13</definedName>
    <definedName name="sumproplat2" localSheetId="1">Калькулятор!$J$19</definedName>
    <definedName name="sumproplat2">#REF!</definedName>
    <definedName name="Z_61A07DFC_D147_11D6_B93C_0010B563CE7A_.wvu.Cols" localSheetId="0" hidden="1">'Додаток до Паспорту'!$R:$IV</definedName>
    <definedName name="Z_61A07DFC_D147_11D6_B93C_0010B563CE7A_.wvu.PrintArea" localSheetId="0" hidden="1">'Додаток до Паспорту'!$A$5:$I$63</definedName>
    <definedName name="Z_61A07DFC_D147_11D6_B93C_0010B563CE7A_.wvu.Rows" localSheetId="0" hidden="1">'Додаток до Паспорту'!$64:$65536</definedName>
    <definedName name="_xlnm.Print_Area" localSheetId="0">'Додаток до Паспорту'!$A$3:$V$74</definedName>
    <definedName name="_xlnm.Print_Area" localSheetId="1">Калькулятор!$A$1:$AI$97</definedName>
  </definedNames>
  <calcPr calcId="162913"/>
</workbook>
</file>

<file path=xl/calcChain.xml><?xml version="1.0" encoding="utf-8"?>
<calcChain xmlns="http://schemas.openxmlformats.org/spreadsheetml/2006/main">
  <c r="J33" i="8" l="1"/>
  <c r="J8" i="8" l="1"/>
  <c r="B41" i="8" l="1"/>
  <c r="D41" i="8" s="1"/>
  <c r="J10" i="8"/>
  <c r="J17" i="8"/>
  <c r="A19" i="8"/>
  <c r="J19" i="8"/>
  <c r="C94" i="8"/>
  <c r="B99" i="8"/>
  <c r="B100" i="8" s="1"/>
  <c r="B101" i="8" s="1"/>
  <c r="B102" i="8" s="1"/>
  <c r="B103" i="8" s="1"/>
  <c r="B104" i="8" s="1"/>
  <c r="B105" i="8" s="1"/>
  <c r="B106" i="8" s="1"/>
  <c r="B107" i="8" s="1"/>
  <c r="B108" i="8" s="1"/>
  <c r="B109" i="8" s="1"/>
  <c r="B110" i="8" s="1"/>
  <c r="B111" i="8" s="1"/>
  <c r="B112" i="8" s="1"/>
  <c r="B113" i="8" s="1"/>
  <c r="B114" i="8" s="1"/>
  <c r="B115" i="8" s="1"/>
  <c r="B116" i="8" s="1"/>
  <c r="B117" i="8" s="1"/>
  <c r="B118" i="8" s="1"/>
  <c r="B119" i="8" s="1"/>
  <c r="B120" i="8" s="1"/>
  <c r="B121" i="8" s="1"/>
  <c r="B122" i="8" s="1"/>
  <c r="B123" i="8" s="1"/>
  <c r="B124" i="8" s="1"/>
  <c r="B125" i="8" s="1"/>
  <c r="B126" i="8" s="1"/>
  <c r="B127" i="8" s="1"/>
  <c r="B128" i="8" s="1"/>
  <c r="B129" i="8" s="1"/>
  <c r="B130" i="8" s="1"/>
  <c r="B131" i="8" s="1"/>
  <c r="B132" i="8" s="1"/>
  <c r="B133" i="8" s="1"/>
  <c r="B134" i="8" s="1"/>
  <c r="B135" i="8" s="1"/>
  <c r="B136" i="8" s="1"/>
  <c r="B137" i="8" s="1"/>
  <c r="B138" i="8" s="1"/>
  <c r="B139" i="8" s="1"/>
  <c r="B140" i="8" s="1"/>
  <c r="B141" i="8" s="1"/>
  <c r="B142" i="8" s="1"/>
  <c r="B143" i="8" s="1"/>
  <c r="B144" i="8" s="1"/>
  <c r="B145" i="8" s="1"/>
  <c r="B146" i="8" s="1"/>
  <c r="B147" i="8" s="1"/>
  <c r="B148" i="8" s="1"/>
  <c r="B149" i="8" s="1"/>
  <c r="B150" i="8" s="1"/>
  <c r="B151" i="8" s="1"/>
  <c r="B152" i="8" s="1"/>
  <c r="B153" i="8" s="1"/>
  <c r="B154" i="8" s="1"/>
  <c r="B155" i="8" s="1"/>
  <c r="B156" i="8" s="1"/>
  <c r="B157" i="8" s="1"/>
  <c r="B158" i="8" s="1"/>
  <c r="B159" i="8" s="1"/>
  <c r="B160" i="8" s="1"/>
  <c r="B161" i="8" s="1"/>
  <c r="B162" i="8" s="1"/>
  <c r="B163" i="8" s="1"/>
  <c r="B164" i="8" s="1"/>
  <c r="B165" i="8" s="1"/>
  <c r="B166" i="8" s="1"/>
  <c r="B167" i="8" s="1"/>
  <c r="B168" i="8" s="1"/>
  <c r="B169" i="8" s="1"/>
  <c r="B170" i="8" s="1"/>
  <c r="B171" i="8" s="1"/>
  <c r="B172" i="8" s="1"/>
  <c r="B173" i="8" s="1"/>
  <c r="B174" i="8" s="1"/>
  <c r="B175" i="8" s="1"/>
  <c r="B176" i="8" s="1"/>
  <c r="B177" i="8" s="1"/>
  <c r="B178" i="8" s="1"/>
  <c r="B179" i="8" s="1"/>
  <c r="B180" i="8" s="1"/>
  <c r="B181" i="8" s="1"/>
  <c r="B182" i="8" s="1"/>
  <c r="B183" i="8" s="1"/>
  <c r="B184" i="8" s="1"/>
  <c r="B185" i="8" s="1"/>
  <c r="B186" i="8" s="1"/>
  <c r="B187" i="8" s="1"/>
  <c r="B188" i="8" s="1"/>
  <c r="B189" i="8" s="1"/>
  <c r="B190" i="8" s="1"/>
  <c r="B191" i="8" s="1"/>
  <c r="B192" i="8" s="1"/>
  <c r="B193" i="8" s="1"/>
  <c r="B194" i="8" s="1"/>
  <c r="B195" i="8" s="1"/>
  <c r="B196" i="8" s="1"/>
  <c r="B197" i="8" s="1"/>
  <c r="B198" i="8" s="1"/>
  <c r="B199" i="8" s="1"/>
  <c r="B200" i="8" s="1"/>
  <c r="B201" i="8" s="1"/>
  <c r="B202" i="8" s="1"/>
  <c r="B203" i="8" s="1"/>
  <c r="B204" i="8" s="1"/>
  <c r="B205" i="8" s="1"/>
  <c r="B206" i="8" s="1"/>
  <c r="B207" i="8" s="1"/>
  <c r="B208" i="8" s="1"/>
  <c r="B209" i="8" s="1"/>
  <c r="B210" i="8" s="1"/>
  <c r="B211" i="8" s="1"/>
  <c r="B212" i="8" s="1"/>
  <c r="B213" i="8" s="1"/>
  <c r="B214" i="8" s="1"/>
  <c r="B215" i="8" s="1"/>
  <c r="B216" i="8" s="1"/>
  <c r="B217" i="8" s="1"/>
  <c r="B218" i="8" s="1"/>
  <c r="B219" i="8" s="1"/>
  <c r="B220" i="8" s="1"/>
  <c r="B221" i="8" s="1"/>
  <c r="B222" i="8" s="1"/>
  <c r="B223" i="8" s="1"/>
  <c r="B224" i="8" s="1"/>
  <c r="B225" i="8" s="1"/>
  <c r="B226" i="8" s="1"/>
  <c r="B227" i="8" s="1"/>
  <c r="B228" i="8" s="1"/>
  <c r="B229" i="8" s="1"/>
  <c r="B230" i="8" s="1"/>
  <c r="B231" i="8" s="1"/>
  <c r="B232" i="8" s="1"/>
  <c r="B233" i="8" s="1"/>
  <c r="B234" i="8" s="1"/>
  <c r="B235" i="8" s="1"/>
  <c r="B236" i="8" s="1"/>
  <c r="B237" i="8" s="1"/>
  <c r="B238" i="8" s="1"/>
  <c r="B239" i="8" s="1"/>
  <c r="B240" i="8" s="1"/>
  <c r="B241" i="8" s="1"/>
  <c r="B242" i="8" s="1"/>
  <c r="B243" i="8" s="1"/>
  <c r="B244" i="8" s="1"/>
  <c r="B245" i="8" s="1"/>
  <c r="B246" i="8" s="1"/>
  <c r="B247" i="8" s="1"/>
  <c r="B248" i="8" s="1"/>
  <c r="B249" i="8" s="1"/>
  <c r="B250" i="8" s="1"/>
  <c r="B251" i="8" s="1"/>
  <c r="B252" i="8" s="1"/>
  <c r="B253" i="8" s="1"/>
  <c r="B254" i="8" s="1"/>
  <c r="B255" i="8" s="1"/>
  <c r="B256" i="8" s="1"/>
  <c r="B257" i="8" s="1"/>
  <c r="B258" i="8" s="1"/>
  <c r="B259" i="8" s="1"/>
  <c r="B260" i="8" s="1"/>
  <c r="B261" i="8" s="1"/>
  <c r="B262" i="8" s="1"/>
  <c r="B263" i="8" s="1"/>
  <c r="B264" i="8" s="1"/>
  <c r="B265" i="8" s="1"/>
  <c r="B266" i="8" s="1"/>
  <c r="B267" i="8" s="1"/>
  <c r="B268" i="8" s="1"/>
  <c r="B269" i="8" s="1"/>
  <c r="B270" i="8" s="1"/>
  <c r="B271" i="8" s="1"/>
  <c r="B272" i="8" s="1"/>
  <c r="B273" i="8" s="1"/>
  <c r="B274" i="8" s="1"/>
  <c r="B275" i="8" s="1"/>
  <c r="B276" i="8" s="1"/>
  <c r="B277" i="8" s="1"/>
  <c r="B278" i="8" s="1"/>
  <c r="B279" i="8" s="1"/>
  <c r="B280" i="8" s="1"/>
  <c r="B281" i="8" s="1"/>
  <c r="B282" i="8" s="1"/>
  <c r="B283" i="8" s="1"/>
  <c r="B284" i="8" s="1"/>
  <c r="B285" i="8" s="1"/>
  <c r="B286" i="8" s="1"/>
  <c r="B287" i="8" s="1"/>
  <c r="B288" i="8" s="1"/>
  <c r="B289" i="8" s="1"/>
  <c r="B290" i="8" s="1"/>
  <c r="B291" i="8" s="1"/>
  <c r="B292" i="8" s="1"/>
  <c r="B293" i="8" s="1"/>
  <c r="B294" i="8" s="1"/>
  <c r="B295" i="8" s="1"/>
  <c r="B296" i="8" s="1"/>
  <c r="B297" i="8" s="1"/>
  <c r="B298" i="8" s="1"/>
  <c r="B299" i="8" s="1"/>
  <c r="B300" i="8" s="1"/>
  <c r="B301" i="8" s="1"/>
  <c r="B302" i="8" s="1"/>
  <c r="B303" i="8" s="1"/>
  <c r="B304" i="8" s="1"/>
  <c r="B305" i="8" s="1"/>
  <c r="B306" i="8" s="1"/>
  <c r="B307" i="8" s="1"/>
  <c r="B308" i="8" s="1"/>
  <c r="B309" i="8" s="1"/>
  <c r="B310" i="8" s="1"/>
  <c r="B311" i="8" s="1"/>
  <c r="B312" i="8" s="1"/>
  <c r="B313" i="8" s="1"/>
  <c r="B314" i="8" s="1"/>
  <c r="B315" i="8" s="1"/>
  <c r="B316" i="8" s="1"/>
  <c r="B317" i="8" s="1"/>
  <c r="B318" i="8" s="1"/>
  <c r="B319" i="8" s="1"/>
  <c r="B320" i="8" s="1"/>
  <c r="B321" i="8" s="1"/>
  <c r="B322" i="8" s="1"/>
  <c r="B323" i="8" s="1"/>
  <c r="B324" i="8" s="1"/>
  <c r="B325" i="8" s="1"/>
  <c r="B326" i="8" s="1"/>
  <c r="B327" i="8" s="1"/>
  <c r="B328" i="8" s="1"/>
  <c r="B329" i="8" s="1"/>
  <c r="B330" i="8" s="1"/>
  <c r="B331" i="8" s="1"/>
  <c r="B332" i="8" s="1"/>
  <c r="B333" i="8" s="1"/>
  <c r="B334" i="8" s="1"/>
  <c r="B335" i="8" s="1"/>
  <c r="B336" i="8" s="1"/>
  <c r="B337" i="8" s="1"/>
  <c r="B338" i="8" s="1"/>
  <c r="B339" i="8" s="1"/>
  <c r="C71" i="1"/>
  <c r="H13" i="1"/>
  <c r="E71" i="1"/>
  <c r="D71" i="1"/>
  <c r="C76" i="1"/>
  <c r="B76" i="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20" i="1"/>
  <c r="A13" i="1"/>
  <c r="C41" i="8" l="1"/>
  <c r="C20" i="1"/>
  <c r="D20" i="1" l="1"/>
  <c r="C99" i="8"/>
  <c r="E41" i="8"/>
  <c r="B42" i="8" s="1"/>
  <c r="C42" i="8" s="1"/>
  <c r="C77" i="1" l="1"/>
  <c r="B21" i="1"/>
  <c r="C100" i="8"/>
  <c r="D42" i="8"/>
  <c r="C21" i="1" l="1"/>
  <c r="B22" i="1" s="1"/>
  <c r="D21" i="1"/>
  <c r="E42" i="8"/>
  <c r="B43" i="8" s="1"/>
  <c r="C43" i="8" l="1"/>
  <c r="D43" i="8" s="1"/>
  <c r="C22" i="1"/>
  <c r="D22" i="1"/>
  <c r="C79" i="1" s="1"/>
  <c r="C78" i="1"/>
  <c r="C101" i="8"/>
  <c r="B23" i="1" l="1"/>
  <c r="E43" i="8"/>
  <c r="C102" i="8" s="1"/>
  <c r="B44" i="8"/>
  <c r="D23" i="1"/>
  <c r="C23" i="1"/>
  <c r="B24" i="1" s="1"/>
  <c r="D78" i="1"/>
  <c r="D77" i="1"/>
  <c r="C44" i="8" l="1"/>
  <c r="D44" i="8" s="1"/>
  <c r="E44" i="8" s="1"/>
  <c r="C103" i="8" s="1"/>
  <c r="C24" i="1"/>
  <c r="D24" i="1"/>
  <c r="C81" i="1" s="1"/>
  <c r="C80" i="1"/>
  <c r="B25" i="1" l="1"/>
  <c r="B45" i="8"/>
  <c r="C25" i="1"/>
  <c r="D25" i="1"/>
  <c r="D80" i="1"/>
  <c r="D79" i="1"/>
  <c r="C45" i="8" l="1"/>
  <c r="D45" i="8" s="1"/>
  <c r="E45" i="8" s="1"/>
  <c r="C104" i="8" s="1"/>
  <c r="C82" i="1"/>
  <c r="B26" i="1"/>
  <c r="B46" i="8" l="1"/>
  <c r="D81" i="1"/>
  <c r="C26" i="1"/>
  <c r="D26" i="1"/>
  <c r="B27" i="1" l="1"/>
  <c r="C27" i="1" s="1"/>
  <c r="C46" i="8"/>
  <c r="C83" i="1"/>
  <c r="D27" i="1" l="1"/>
  <c r="C84" i="1" s="1"/>
  <c r="D46" i="8"/>
  <c r="E46" i="8" s="1"/>
  <c r="C105" i="8" s="1"/>
  <c r="D83" i="1"/>
  <c r="D82" i="1"/>
  <c r="B28" i="1" l="1"/>
  <c r="B47" i="8"/>
  <c r="C47" i="8" s="1"/>
  <c r="C28" i="1" l="1"/>
  <c r="D28" i="1"/>
  <c r="C85" i="1" s="1"/>
  <c r="D84" i="1" s="1"/>
  <c r="D47" i="8"/>
  <c r="E47" i="8" s="1"/>
  <c r="C106" i="8" s="1"/>
  <c r="B29" i="1" l="1"/>
  <c r="B48" i="8"/>
  <c r="D29" i="1" l="1"/>
  <c r="C86" i="1" s="1"/>
  <c r="C29" i="1"/>
  <c r="B30" i="1"/>
  <c r="C48" i="8"/>
  <c r="D48" i="8" s="1"/>
  <c r="E48" i="8" s="1"/>
  <c r="C107" i="8" s="1"/>
  <c r="C30" i="1" l="1"/>
  <c r="D30" i="1"/>
  <c r="B31" i="1"/>
  <c r="D85" i="1"/>
  <c r="B49" i="8"/>
  <c r="C31" i="1" l="1"/>
  <c r="C32" i="1" s="1"/>
  <c r="D31" i="1"/>
  <c r="C88" i="1" s="1"/>
  <c r="E20" i="1"/>
  <c r="C87" i="1"/>
  <c r="C49" i="8"/>
  <c r="D49" i="8" s="1"/>
  <c r="E49" i="8" s="1"/>
  <c r="C108" i="8" s="1"/>
  <c r="D86" i="1" l="1"/>
  <c r="D87" i="1"/>
  <c r="G20" i="1"/>
  <c r="C89" i="1" s="1"/>
  <c r="F20" i="1"/>
  <c r="E21" i="1" s="1"/>
  <c r="D32" i="1"/>
  <c r="B50" i="8"/>
  <c r="F21" i="1" l="1"/>
  <c r="G21" i="1"/>
  <c r="C90" i="1" s="1"/>
  <c r="D89" i="1" s="1"/>
  <c r="D88" i="1"/>
  <c r="C50" i="8"/>
  <c r="D50" i="8" s="1"/>
  <c r="E50" i="8" s="1"/>
  <c r="C109" i="8" s="1"/>
  <c r="E22" i="1" l="1"/>
  <c r="B51" i="8"/>
  <c r="C51" i="8" s="1"/>
  <c r="D51" i="8" s="1"/>
  <c r="E51" i="8" s="1"/>
  <c r="F22" i="1" l="1"/>
  <c r="G22" i="1"/>
  <c r="C91" i="1" s="1"/>
  <c r="D90" i="1" s="1"/>
  <c r="E23" i="1"/>
  <c r="B52" i="8"/>
  <c r="C110" i="8"/>
  <c r="F23" i="1" l="1"/>
  <c r="G23" i="1"/>
  <c r="C92" i="1" s="1"/>
  <c r="C52" i="8"/>
  <c r="D91" i="1"/>
  <c r="E24" i="1" l="1"/>
  <c r="D52" i="8"/>
  <c r="C53" i="8"/>
  <c r="G24" i="1" l="1"/>
  <c r="C93" i="1" s="1"/>
  <c r="D92" i="1" s="1"/>
  <c r="F24" i="1"/>
  <c r="E25" i="1" s="1"/>
  <c r="D53" i="8"/>
  <c r="E52" i="8"/>
  <c r="F25" i="1" l="1"/>
  <c r="G25" i="1"/>
  <c r="C94" i="1" s="1"/>
  <c r="E26" i="1"/>
  <c r="C111" i="8"/>
  <c r="E53" i="8"/>
  <c r="F41" i="8"/>
  <c r="G26" i="1" l="1"/>
  <c r="C95" i="1" s="1"/>
  <c r="F26" i="1"/>
  <c r="E27" i="1" s="1"/>
  <c r="D94" i="1"/>
  <c r="D93" i="1"/>
  <c r="G41" i="8"/>
  <c r="F27" i="1" l="1"/>
  <c r="G27" i="1"/>
  <c r="C96" i="1" s="1"/>
  <c r="H41" i="8"/>
  <c r="I41" i="8" s="1"/>
  <c r="D95" i="1" l="1"/>
  <c r="E28" i="1"/>
  <c r="F42" i="8"/>
  <c r="C112" i="8"/>
  <c r="G28" i="1" l="1"/>
  <c r="C97" i="1" s="1"/>
  <c r="D96" i="1" s="1"/>
  <c r="F28" i="1"/>
  <c r="E29" i="1" s="1"/>
  <c r="G42" i="8"/>
  <c r="G29" i="1" l="1"/>
  <c r="F29" i="1"/>
  <c r="E30" i="1"/>
  <c r="H42" i="8"/>
  <c r="I42" i="8" s="1"/>
  <c r="F43" i="8" s="1"/>
  <c r="F30" i="1" l="1"/>
  <c r="G30" i="1"/>
  <c r="C99" i="1" s="1"/>
  <c r="E31" i="1"/>
  <c r="C98" i="1"/>
  <c r="D97" i="1" s="1"/>
  <c r="G43" i="8"/>
  <c r="H43" i="8" s="1"/>
  <c r="I43" i="8" s="1"/>
  <c r="C113" i="8"/>
  <c r="F31" i="1" l="1"/>
  <c r="F32" i="1" s="1"/>
  <c r="G31" i="1"/>
  <c r="C100" i="1" s="1"/>
  <c r="D99" i="1" s="1"/>
  <c r="H20" i="1"/>
  <c r="D98" i="1"/>
  <c r="G32" i="1"/>
  <c r="C114" i="8"/>
  <c r="F44" i="8"/>
  <c r="I20" i="1" l="1"/>
  <c r="J20" i="1"/>
  <c r="C101" i="1" s="1"/>
  <c r="G44" i="8"/>
  <c r="D100" i="1" l="1"/>
  <c r="H21" i="1"/>
  <c r="H44" i="8"/>
  <c r="I44" i="8" s="1"/>
  <c r="I21" i="1" l="1"/>
  <c r="J21" i="1"/>
  <c r="C102" i="1" s="1"/>
  <c r="C115" i="8"/>
  <c r="F45" i="8"/>
  <c r="D101" i="1" l="1"/>
  <c r="H22" i="1"/>
  <c r="G45" i="8"/>
  <c r="H45" i="8" s="1"/>
  <c r="I45" i="8" s="1"/>
  <c r="J22" i="1" l="1"/>
  <c r="C103" i="1" s="1"/>
  <c r="I22" i="1"/>
  <c r="H23" i="1"/>
  <c r="C116" i="8"/>
  <c r="F46" i="8"/>
  <c r="J23" i="1" l="1"/>
  <c r="C104" i="1" s="1"/>
  <c r="I23" i="1"/>
  <c r="H24" i="1"/>
  <c r="D103" i="1"/>
  <c r="D102" i="1"/>
  <c r="G46" i="8"/>
  <c r="H46" i="8" s="1"/>
  <c r="I46" i="8" s="1"/>
  <c r="C117" i="8" s="1"/>
  <c r="J24" i="1" l="1"/>
  <c r="C105" i="1" s="1"/>
  <c r="I24" i="1"/>
  <c r="H25" i="1"/>
  <c r="D104" i="1"/>
  <c r="F47" i="8"/>
  <c r="G47" i="8" s="1"/>
  <c r="H47" i="8" s="1"/>
  <c r="I47" i="8" s="1"/>
  <c r="C118" i="8" s="1"/>
  <c r="J25" i="1" l="1"/>
  <c r="C106" i="1" s="1"/>
  <c r="I25" i="1"/>
  <c r="H26" i="1" s="1"/>
  <c r="D105" i="1"/>
  <c r="F48" i="8"/>
  <c r="G48" i="8" s="1"/>
  <c r="H48" i="8" s="1"/>
  <c r="I48" i="8" s="1"/>
  <c r="C119" i="8" s="1"/>
  <c r="I26" i="1" l="1"/>
  <c r="J26" i="1"/>
  <c r="C107" i="1" s="1"/>
  <c r="D106" i="1" s="1"/>
  <c r="H27" i="1"/>
  <c r="F49" i="8"/>
  <c r="J27" i="1" l="1"/>
  <c r="C108" i="1" s="1"/>
  <c r="I27" i="1"/>
  <c r="H28" i="1" s="1"/>
  <c r="D107" i="1"/>
  <c r="G49" i="8"/>
  <c r="H49" i="8" s="1"/>
  <c r="I49" i="8" s="1"/>
  <c r="C120" i="8" s="1"/>
  <c r="I28" i="1" l="1"/>
  <c r="J28" i="1"/>
  <c r="F50" i="8"/>
  <c r="G50" i="8" s="1"/>
  <c r="H50" i="8" s="1"/>
  <c r="I50" i="8" s="1"/>
  <c r="C121" i="8" s="1"/>
  <c r="H29" i="1" l="1"/>
  <c r="C109" i="1"/>
  <c r="F51" i="8"/>
  <c r="D108" i="1" l="1"/>
  <c r="J29" i="1"/>
  <c r="I29" i="1"/>
  <c r="G51" i="8"/>
  <c r="H51" i="8" s="1"/>
  <c r="I51" i="8" s="1"/>
  <c r="C122" i="8" s="1"/>
  <c r="C110" i="1" l="1"/>
  <c r="H30" i="1"/>
  <c r="F52" i="8"/>
  <c r="G52" i="8" s="1"/>
  <c r="G53" i="8" s="1"/>
  <c r="I30" i="1" l="1"/>
  <c r="J30" i="1"/>
  <c r="D109" i="1"/>
  <c r="H52" i="8"/>
  <c r="H53" i="8" s="1"/>
  <c r="C111" i="1" l="1"/>
  <c r="H31" i="1"/>
  <c r="I52" i="8"/>
  <c r="C123" i="8" s="1"/>
  <c r="J41" i="8" l="1"/>
  <c r="K41" i="8" s="1"/>
  <c r="L41" i="8" s="1"/>
  <c r="M41" i="8" s="1"/>
  <c r="C124" i="8" s="1"/>
  <c r="I31" i="1"/>
  <c r="I32" i="1" s="1"/>
  <c r="J31" i="1"/>
  <c r="K20" i="1"/>
  <c r="I53" i="8"/>
  <c r="D110" i="1"/>
  <c r="J42" i="8" l="1"/>
  <c r="K42" i="8" s="1"/>
  <c r="L42" i="8" s="1"/>
  <c r="M42" i="8" s="1"/>
  <c r="L20" i="1"/>
  <c r="M20" i="1"/>
  <c r="C113" i="1" s="1"/>
  <c r="K21" i="1"/>
  <c r="C112" i="1"/>
  <c r="J32" i="1"/>
  <c r="L21" i="1" l="1"/>
  <c r="M21" i="1"/>
  <c r="C114" i="1" s="1"/>
  <c r="K22" i="1"/>
  <c r="D113" i="1"/>
  <c r="D112" i="1"/>
  <c r="D111" i="1"/>
  <c r="C125" i="8"/>
  <c r="J43" i="8"/>
  <c r="M22" i="1" l="1"/>
  <c r="C115" i="1" s="1"/>
  <c r="L22" i="1"/>
  <c r="K23" i="1"/>
  <c r="D114" i="1"/>
  <c r="K43" i="8"/>
  <c r="L43" i="8" s="1"/>
  <c r="L23" i="1" l="1"/>
  <c r="M23" i="1"/>
  <c r="C116" i="1" s="1"/>
  <c r="K24" i="1"/>
  <c r="D115" i="1"/>
  <c r="M43" i="8"/>
  <c r="J44" i="8" s="1"/>
  <c r="L24" i="1" l="1"/>
  <c r="M24" i="1"/>
  <c r="C117" i="1" s="1"/>
  <c r="K25" i="1"/>
  <c r="D116" i="1"/>
  <c r="K44" i="8"/>
  <c r="C126" i="8"/>
  <c r="M25" i="1" l="1"/>
  <c r="C118" i="1" s="1"/>
  <c r="L25" i="1"/>
  <c r="K26" i="1"/>
  <c r="D117" i="1"/>
  <c r="L44" i="8"/>
  <c r="M44" i="8" s="1"/>
  <c r="C127" i="8" s="1"/>
  <c r="L26" i="1" l="1"/>
  <c r="M26" i="1"/>
  <c r="C119" i="1" s="1"/>
  <c r="K27" i="1"/>
  <c r="D118" i="1"/>
  <c r="J45" i="8"/>
  <c r="K45" i="8" s="1"/>
  <c r="L45" i="8" s="1"/>
  <c r="M45" i="8" s="1"/>
  <c r="C128" i="8" s="1"/>
  <c r="L27" i="1" l="1"/>
  <c r="M27" i="1"/>
  <c r="C120" i="1" s="1"/>
  <c r="D119" i="1" s="1"/>
  <c r="J46" i="8"/>
  <c r="K46" i="8" s="1"/>
  <c r="L46" i="8" s="1"/>
  <c r="M46" i="8" s="1"/>
  <c r="C129" i="8" s="1"/>
  <c r="K28" i="1" l="1"/>
  <c r="J47" i="8"/>
  <c r="K47" i="8" s="1"/>
  <c r="L28" i="1" l="1"/>
  <c r="M28" i="1"/>
  <c r="C121" i="1" s="1"/>
  <c r="D120" i="1" s="1"/>
  <c r="K29" i="1"/>
  <c r="L47" i="8"/>
  <c r="M47" i="8" s="1"/>
  <c r="C130" i="8" s="1"/>
  <c r="J48" i="8" l="1"/>
  <c r="K48" i="8" s="1"/>
  <c r="L48" i="8" s="1"/>
  <c r="M48" i="8" s="1"/>
  <c r="C131" i="8" s="1"/>
  <c r="M29" i="1"/>
  <c r="C122" i="1" s="1"/>
  <c r="D121" i="1" s="1"/>
  <c r="L29" i="1"/>
  <c r="K30" i="1" s="1"/>
  <c r="M30" i="1" s="1"/>
  <c r="L30" i="1"/>
  <c r="K31" i="1" s="1"/>
  <c r="J49" i="8" l="1"/>
  <c r="K49" i="8" s="1"/>
  <c r="L49" i="8" s="1"/>
  <c r="M49" i="8" s="1"/>
  <c r="C132" i="8" s="1"/>
  <c r="C123" i="1"/>
  <c r="L31" i="1"/>
  <c r="L32" i="1" s="1"/>
  <c r="M31" i="1"/>
  <c r="C124" i="1" s="1"/>
  <c r="M32" i="1" l="1"/>
  <c r="N20" i="1"/>
  <c r="D122" i="1"/>
  <c r="D123" i="1"/>
  <c r="J50" i="8"/>
  <c r="K50" i="8" s="1"/>
  <c r="L50" i="8" s="1"/>
  <c r="M50" i="8" s="1"/>
  <c r="C133" i="8" s="1"/>
  <c r="P20" i="1" l="1"/>
  <c r="O20" i="1"/>
  <c r="J51" i="8"/>
  <c r="N21" i="1" l="1"/>
  <c r="C125" i="1"/>
  <c r="K51" i="8"/>
  <c r="L51" i="8" s="1"/>
  <c r="M51" i="8" s="1"/>
  <c r="C134" i="8" s="1"/>
  <c r="D124" i="1" l="1"/>
  <c r="O21" i="1"/>
  <c r="P21" i="1"/>
  <c r="C126" i="1" s="1"/>
  <c r="D125" i="1" s="1"/>
  <c r="J52" i="8"/>
  <c r="K52" i="8" s="1"/>
  <c r="N22" i="1" l="1"/>
  <c r="O22" i="1"/>
  <c r="P22" i="1"/>
  <c r="C127" i="1" s="1"/>
  <c r="D126" i="1"/>
  <c r="L52" i="8"/>
  <c r="K53" i="8"/>
  <c r="N23" i="1" l="1"/>
  <c r="P23" i="1"/>
  <c r="C128" i="1" s="1"/>
  <c r="O23" i="1"/>
  <c r="N24" i="1" s="1"/>
  <c r="L53" i="8"/>
  <c r="M52" i="8"/>
  <c r="P24" i="1" l="1"/>
  <c r="C129" i="1" s="1"/>
  <c r="O24" i="1"/>
  <c r="D127" i="1"/>
  <c r="C135" i="8"/>
  <c r="M53" i="8"/>
  <c r="N41" i="8"/>
  <c r="N25" i="1" l="1"/>
  <c r="P25" i="1"/>
  <c r="C130" i="1" s="1"/>
  <c r="D129" i="1" s="1"/>
  <c r="O25" i="1"/>
  <c r="N26" i="1"/>
  <c r="D128" i="1"/>
  <c r="O41" i="8"/>
  <c r="P41" i="8" s="1"/>
  <c r="Q41" i="8" s="1"/>
  <c r="O26" i="1" l="1"/>
  <c r="P26" i="1"/>
  <c r="C131" i="1" s="1"/>
  <c r="C136" i="8"/>
  <c r="N42" i="8"/>
  <c r="N27" i="1" l="1"/>
  <c r="D130" i="1"/>
  <c r="O42" i="8"/>
  <c r="P27" i="1" l="1"/>
  <c r="C132" i="1" s="1"/>
  <c r="O27" i="1"/>
  <c r="N28" i="1" s="1"/>
  <c r="P42" i="8"/>
  <c r="Q42" i="8" s="1"/>
  <c r="N43" i="8" s="1"/>
  <c r="O28" i="1" l="1"/>
  <c r="P28" i="1"/>
  <c r="D131" i="1"/>
  <c r="O43" i="8"/>
  <c r="P43" i="8" s="1"/>
  <c r="Q43" i="8" s="1"/>
  <c r="C137" i="8"/>
  <c r="C133" i="1" l="1"/>
  <c r="D132" i="1" s="1"/>
  <c r="N29" i="1"/>
  <c r="C138" i="8"/>
  <c r="N44" i="8"/>
  <c r="O29" i="1" l="1"/>
  <c r="P29" i="1"/>
  <c r="N30" i="1"/>
  <c r="O44" i="8"/>
  <c r="P44" i="8" s="1"/>
  <c r="Q44" i="8" s="1"/>
  <c r="P30" i="1" l="1"/>
  <c r="C135" i="1" s="1"/>
  <c r="O30" i="1"/>
  <c r="N31" i="1" s="1"/>
  <c r="C134" i="1"/>
  <c r="N45" i="8"/>
  <c r="O45" i="8" s="1"/>
  <c r="P45" i="8" s="1"/>
  <c r="Q45" i="8" s="1"/>
  <c r="C140" i="8" s="1"/>
  <c r="C139" i="8"/>
  <c r="O31" i="1" l="1"/>
  <c r="O32" i="1" s="1"/>
  <c r="P31" i="1"/>
  <c r="D133" i="1"/>
  <c r="D134" i="1"/>
  <c r="N46" i="8"/>
  <c r="O46" i="8" s="1"/>
  <c r="P46" i="8" s="1"/>
  <c r="Q46" i="8" s="1"/>
  <c r="C141" i="8" s="1"/>
  <c r="Q20" i="1" l="1"/>
  <c r="R20" i="1"/>
  <c r="Q21" i="1"/>
  <c r="S20" i="1"/>
  <c r="C137" i="1" s="1"/>
  <c r="C136" i="1"/>
  <c r="P32" i="1"/>
  <c r="N47" i="8"/>
  <c r="R21" i="1" l="1"/>
  <c r="Q22" i="1" s="1"/>
  <c r="S21" i="1"/>
  <c r="C138" i="1" s="1"/>
  <c r="D136" i="1"/>
  <c r="D135" i="1"/>
  <c r="D137" i="1"/>
  <c r="O47" i="8"/>
  <c r="P47" i="8" s="1"/>
  <c r="Q47" i="8" s="1"/>
  <c r="C142" i="8" s="1"/>
  <c r="S22" i="1" l="1"/>
  <c r="C139" i="1" s="1"/>
  <c r="R22" i="1"/>
  <c r="Q23" i="1" s="1"/>
  <c r="D138" i="1"/>
  <c r="N48" i="8"/>
  <c r="O48" i="8" s="1"/>
  <c r="P48" i="8" s="1"/>
  <c r="Q48" i="8" s="1"/>
  <c r="C143" i="8" s="1"/>
  <c r="R23" i="1" l="1"/>
  <c r="Q24" i="1" s="1"/>
  <c r="S23" i="1"/>
  <c r="C140" i="1" s="1"/>
  <c r="D139" i="1"/>
  <c r="N49" i="8"/>
  <c r="R24" i="1" l="1"/>
  <c r="S24" i="1"/>
  <c r="C141" i="1" s="1"/>
  <c r="Q25" i="1"/>
  <c r="D140" i="1"/>
  <c r="O49" i="8"/>
  <c r="P49" i="8" s="1"/>
  <c r="Q49" i="8" s="1"/>
  <c r="C144" i="8" s="1"/>
  <c r="S25" i="1" l="1"/>
  <c r="C142" i="1" s="1"/>
  <c r="R25" i="1"/>
  <c r="N50" i="8"/>
  <c r="O50" i="8" s="1"/>
  <c r="P50" i="8" s="1"/>
  <c r="Q50" i="8" s="1"/>
  <c r="C145" i="8" s="1"/>
  <c r="Q26" i="1" l="1"/>
  <c r="S26" i="1"/>
  <c r="C143" i="1" s="1"/>
  <c r="R26" i="1"/>
  <c r="Q27" i="1" s="1"/>
  <c r="D142" i="1"/>
  <c r="D141" i="1"/>
  <c r="N51" i="8"/>
  <c r="R27" i="1" l="1"/>
  <c r="S27" i="1"/>
  <c r="C144" i="1" s="1"/>
  <c r="D143" i="1"/>
  <c r="O51" i="8"/>
  <c r="P51" i="8" s="1"/>
  <c r="Q51" i="8" s="1"/>
  <c r="C146" i="8" s="1"/>
  <c r="Q28" i="1" l="1"/>
  <c r="N52" i="8"/>
  <c r="O52" i="8" s="1"/>
  <c r="O53" i="8" s="1"/>
  <c r="P52" i="8" l="1"/>
  <c r="P53" i="8" s="1"/>
  <c r="R28" i="1"/>
  <c r="S28" i="1"/>
  <c r="Q52" i="8" l="1"/>
  <c r="R41" i="8" s="1"/>
  <c r="S41" i="8" s="1"/>
  <c r="C145" i="1"/>
  <c r="Q29" i="1"/>
  <c r="Q53" i="8" l="1"/>
  <c r="C147" i="8"/>
  <c r="S29" i="1"/>
  <c r="R29" i="1"/>
  <c r="Q30" i="1" s="1"/>
  <c r="D144" i="1"/>
  <c r="T41" i="8"/>
  <c r="C146" i="1" l="1"/>
  <c r="S30" i="1"/>
  <c r="C147" i="1" s="1"/>
  <c r="R30" i="1"/>
  <c r="U41" i="8"/>
  <c r="D146" i="1" l="1"/>
  <c r="D145" i="1"/>
  <c r="Q31" i="1"/>
  <c r="C148" i="8"/>
  <c r="R42" i="8"/>
  <c r="R31" i="1" l="1"/>
  <c r="R32" i="1" s="1"/>
  <c r="S31" i="1"/>
  <c r="S42" i="8"/>
  <c r="C148" i="1" l="1"/>
  <c r="D147" i="1" s="1"/>
  <c r="S32" i="1"/>
  <c r="T20" i="1"/>
  <c r="T42" i="8"/>
  <c r="U20" i="1" l="1"/>
  <c r="V20" i="1"/>
  <c r="C149" i="1" s="1"/>
  <c r="U42" i="8"/>
  <c r="R43" i="8"/>
  <c r="T21" i="1" l="1"/>
  <c r="V21" i="1"/>
  <c r="C150" i="1" s="1"/>
  <c r="D149" i="1" s="1"/>
  <c r="U21" i="1"/>
  <c r="T22" i="1" s="1"/>
  <c r="D148" i="1"/>
  <c r="S43" i="8"/>
  <c r="T43" i="8" s="1"/>
  <c r="U43" i="8" s="1"/>
  <c r="C149" i="8"/>
  <c r="V22" i="1" l="1"/>
  <c r="C151" i="1" s="1"/>
  <c r="U22" i="1"/>
  <c r="T23" i="1"/>
  <c r="D150" i="1"/>
  <c r="C150" i="8"/>
  <c r="R44" i="8"/>
  <c r="U23" i="1" l="1"/>
  <c r="T24" i="1" s="1"/>
  <c r="V23" i="1"/>
  <c r="C152" i="1" s="1"/>
  <c r="D151" i="1"/>
  <c r="S44" i="8"/>
  <c r="T44" i="8" s="1"/>
  <c r="V24" i="1" l="1"/>
  <c r="C153" i="1" s="1"/>
  <c r="D152" i="1" s="1"/>
  <c r="U24" i="1"/>
  <c r="T25" i="1" s="1"/>
  <c r="U44" i="8"/>
  <c r="U25" i="1" l="1"/>
  <c r="V25" i="1"/>
  <c r="C154" i="1" s="1"/>
  <c r="C151" i="8"/>
  <c r="R45" i="8"/>
  <c r="T26" i="1" l="1"/>
  <c r="D153" i="1"/>
  <c r="S45" i="8"/>
  <c r="T45" i="8" s="1"/>
  <c r="U45" i="8" s="1"/>
  <c r="V26" i="1" l="1"/>
  <c r="C155" i="1" s="1"/>
  <c r="U26" i="1"/>
  <c r="C152" i="8"/>
  <c r="R46" i="8"/>
  <c r="T27" i="1" l="1"/>
  <c r="D154" i="1"/>
  <c r="V27" i="1"/>
  <c r="C156" i="1" s="1"/>
  <c r="D155" i="1" s="1"/>
  <c r="U27" i="1"/>
  <c r="T28" i="1" s="1"/>
  <c r="S46" i="8"/>
  <c r="T46" i="8" s="1"/>
  <c r="U46" i="8" s="1"/>
  <c r="C153" i="8" s="1"/>
  <c r="U28" i="1" l="1"/>
  <c r="V28" i="1"/>
  <c r="T29" i="1"/>
  <c r="R47" i="8"/>
  <c r="S47" i="8" s="1"/>
  <c r="U29" i="1" l="1"/>
  <c r="V29" i="1"/>
  <c r="C158" i="1" s="1"/>
  <c r="C157" i="1"/>
  <c r="T47" i="8"/>
  <c r="U47" i="8" s="1"/>
  <c r="C154" i="8" s="1"/>
  <c r="T30" i="1" l="1"/>
  <c r="U30" i="1"/>
  <c r="T31" i="1" s="1"/>
  <c r="V30" i="1"/>
  <c r="D157" i="1"/>
  <c r="D156" i="1"/>
  <c r="R48" i="8"/>
  <c r="S48" i="8" s="1"/>
  <c r="T48" i="8" s="1"/>
  <c r="U48" i="8" s="1"/>
  <c r="C155" i="8" s="1"/>
  <c r="V31" i="1" l="1"/>
  <c r="C160" i="1" s="1"/>
  <c r="U31" i="1"/>
  <c r="U32" i="1" s="1"/>
  <c r="C159" i="1"/>
  <c r="R49" i="8"/>
  <c r="S49" i="8" s="1"/>
  <c r="T49" i="8" s="1"/>
  <c r="U49" i="8" s="1"/>
  <c r="C156" i="8" s="1"/>
  <c r="D159" i="1" l="1"/>
  <c r="D158" i="1"/>
  <c r="V32" i="1"/>
  <c r="B35" i="1"/>
  <c r="R50" i="8"/>
  <c r="S50" i="8" s="1"/>
  <c r="D35" i="1" l="1"/>
  <c r="C161" i="1" s="1"/>
  <c r="C35" i="1"/>
  <c r="B36" i="1" s="1"/>
  <c r="T50" i="8"/>
  <c r="U50" i="8" s="1"/>
  <c r="C157" i="8" s="1"/>
  <c r="R51" i="8" l="1"/>
  <c r="S51" i="8" s="1"/>
  <c r="T51" i="8" s="1"/>
  <c r="U51" i="8" s="1"/>
  <c r="C158" i="8" s="1"/>
  <c r="D160" i="1"/>
  <c r="D36" i="1"/>
  <c r="C162" i="1" s="1"/>
  <c r="C36" i="1"/>
  <c r="B37" i="1" s="1"/>
  <c r="R52" i="8" l="1"/>
  <c r="S52" i="8" s="1"/>
  <c r="S53" i="8" s="1"/>
  <c r="D37" i="1"/>
  <c r="C163" i="1" s="1"/>
  <c r="C37" i="1"/>
  <c r="B38" i="1" s="1"/>
  <c r="D162" i="1"/>
  <c r="D161" i="1"/>
  <c r="T52" i="8" l="1"/>
  <c r="U52" i="8" s="1"/>
  <c r="C38" i="1"/>
  <c r="D38" i="1"/>
  <c r="C164" i="1" s="1"/>
  <c r="B39" i="1"/>
  <c r="D163" i="1"/>
  <c r="T53" i="8" l="1"/>
  <c r="C39" i="1"/>
  <c r="D39" i="1"/>
  <c r="C165" i="1" s="1"/>
  <c r="D164" i="1" s="1"/>
  <c r="B40" i="1"/>
  <c r="C159" i="8"/>
  <c r="U53" i="8"/>
  <c r="V41" i="8"/>
  <c r="C40" i="1" l="1"/>
  <c r="D40" i="1"/>
  <c r="C166" i="1" s="1"/>
  <c r="D165" i="1" s="1"/>
  <c r="W41" i="8"/>
  <c r="X41" i="8" s="1"/>
  <c r="Y41" i="8" s="1"/>
  <c r="B41" i="1" l="1"/>
  <c r="C160" i="8"/>
  <c r="V42" i="8"/>
  <c r="C41" i="1" l="1"/>
  <c r="D41" i="1"/>
  <c r="C167" i="1" s="1"/>
  <c r="W42" i="8"/>
  <c r="X42" i="8" s="1"/>
  <c r="B42" i="1" l="1"/>
  <c r="D42" i="1"/>
  <c r="C168" i="1" s="1"/>
  <c r="D167" i="1" s="1"/>
  <c r="C42" i="1"/>
  <c r="D166" i="1"/>
  <c r="Y42" i="8"/>
  <c r="V43" i="8"/>
  <c r="B43" i="1" l="1"/>
  <c r="D43" i="1"/>
  <c r="C169" i="1" s="1"/>
  <c r="C43" i="1"/>
  <c r="B44" i="1" s="1"/>
  <c r="C44" i="1" s="1"/>
  <c r="B45" i="1" s="1"/>
  <c r="W43" i="8"/>
  <c r="C161" i="8"/>
  <c r="D44" i="1"/>
  <c r="C170" i="1" s="1"/>
  <c r="D168" i="1"/>
  <c r="X43" i="8" l="1"/>
  <c r="D45" i="1"/>
  <c r="C171" i="1" s="1"/>
  <c r="C45" i="1"/>
  <c r="D169" i="1"/>
  <c r="B46" i="1" l="1"/>
  <c r="Y43" i="8"/>
  <c r="V44" i="8"/>
  <c r="C46" i="1"/>
  <c r="C47" i="1" s="1"/>
  <c r="D46" i="1"/>
  <c r="D170" i="1"/>
  <c r="W44" i="8" l="1"/>
  <c r="X44" i="8" s="1"/>
  <c r="Y44" i="8" s="1"/>
  <c r="C162" i="8"/>
  <c r="C172" i="1"/>
  <c r="D47" i="1"/>
  <c r="E35" i="1"/>
  <c r="C163" i="8" l="1"/>
  <c r="V45" i="8"/>
  <c r="D171" i="1"/>
  <c r="F35" i="1"/>
  <c r="G35" i="1"/>
  <c r="W45" i="8" l="1"/>
  <c r="X45" i="8" s="1"/>
  <c r="Y45" i="8" s="1"/>
  <c r="E36" i="1"/>
  <c r="C173" i="1"/>
  <c r="V46" i="8" l="1"/>
  <c r="W46" i="8" s="1"/>
  <c r="X46" i="8" s="1"/>
  <c r="Y46" i="8" s="1"/>
  <c r="C165" i="8" s="1"/>
  <c r="C164" i="8"/>
  <c r="D172" i="1"/>
  <c r="F36" i="1"/>
  <c r="G36" i="1"/>
  <c r="E37" i="1" s="1"/>
  <c r="V47" i="8" l="1"/>
  <c r="G37" i="1"/>
  <c r="C175" i="1" s="1"/>
  <c r="F37" i="1"/>
  <c r="E38" i="1" s="1"/>
  <c r="C174" i="1"/>
  <c r="W47" i="8" l="1"/>
  <c r="X47" i="8" s="1"/>
  <c r="Y47" i="8" s="1"/>
  <c r="C166" i="8" s="1"/>
  <c r="F38" i="1"/>
  <c r="E39" i="1" s="1"/>
  <c r="G38" i="1"/>
  <c r="D174" i="1"/>
  <c r="D173" i="1"/>
  <c r="V48" i="8" l="1"/>
  <c r="W48" i="8" s="1"/>
  <c r="X48" i="8" s="1"/>
  <c r="Y48" i="8" s="1"/>
  <c r="C167" i="8" s="1"/>
  <c r="G39" i="1"/>
  <c r="C177" i="1" s="1"/>
  <c r="F39" i="1"/>
  <c r="C176" i="1"/>
  <c r="E40" i="1" l="1"/>
  <c r="V49" i="8"/>
  <c r="G40" i="1"/>
  <c r="F40" i="1"/>
  <c r="E41" i="1" s="1"/>
  <c r="D176" i="1"/>
  <c r="D175" i="1"/>
  <c r="W49" i="8" l="1"/>
  <c r="X49" i="8" s="1"/>
  <c r="Y49" i="8" s="1"/>
  <c r="C168" i="8" s="1"/>
  <c r="G41" i="1"/>
  <c r="C179" i="1" s="1"/>
  <c r="F41" i="1"/>
  <c r="E42" i="1" s="1"/>
  <c r="C178" i="1"/>
  <c r="V50" i="8" l="1"/>
  <c r="W50" i="8" s="1"/>
  <c r="X50" i="8" s="1"/>
  <c r="Y50" i="8" s="1"/>
  <c r="C169" i="8" s="1"/>
  <c r="G42" i="1"/>
  <c r="F42" i="1"/>
  <c r="E43" i="1" s="1"/>
  <c r="D178" i="1"/>
  <c r="D177" i="1"/>
  <c r="V51" i="8" l="1"/>
  <c r="G43" i="1"/>
  <c r="C181" i="1" s="1"/>
  <c r="F43" i="1"/>
  <c r="C180" i="1"/>
  <c r="E44" i="1" l="1"/>
  <c r="F44" i="1" s="1"/>
  <c r="W51" i="8"/>
  <c r="X51" i="8" s="1"/>
  <c r="Y51" i="8" s="1"/>
  <c r="C170" i="8" s="1"/>
  <c r="D180" i="1"/>
  <c r="D179" i="1"/>
  <c r="G44" i="1" l="1"/>
  <c r="C182" i="1" s="1"/>
  <c r="D181" i="1" s="1"/>
  <c r="V52" i="8"/>
  <c r="W52" i="8" s="1"/>
  <c r="E45" i="1" l="1"/>
  <c r="X52" i="8"/>
  <c r="W53" i="8"/>
  <c r="F45" i="1" l="1"/>
  <c r="G45" i="1"/>
  <c r="C183" i="1" s="1"/>
  <c r="D182" i="1" s="1"/>
  <c r="X53" i="8"/>
  <c r="Y52" i="8"/>
  <c r="E46" i="1" l="1"/>
  <c r="C171" i="8"/>
  <c r="Y53" i="8"/>
  <c r="Z41" i="8"/>
  <c r="G46" i="1" l="1"/>
  <c r="F46" i="1"/>
  <c r="F47" i="1" s="1"/>
  <c r="H35" i="1"/>
  <c r="AA41" i="8"/>
  <c r="I35" i="1" l="1"/>
  <c r="J35" i="1"/>
  <c r="C185" i="1" s="1"/>
  <c r="C184" i="1"/>
  <c r="D183" i="1" s="1"/>
  <c r="G47" i="1"/>
  <c r="AB41" i="8"/>
  <c r="AC41" i="8" s="1"/>
  <c r="D184" i="1"/>
  <c r="H36" i="1" l="1"/>
  <c r="Z42" i="8"/>
  <c r="C172" i="8"/>
  <c r="J36" i="1" l="1"/>
  <c r="I36" i="1"/>
  <c r="AA42" i="8"/>
  <c r="AB42" i="8" s="1"/>
  <c r="H37" i="1" l="1"/>
  <c r="C186" i="1"/>
  <c r="AC42" i="8"/>
  <c r="C173" i="8" s="1"/>
  <c r="Z43" i="8" l="1"/>
  <c r="AA43" i="8" s="1"/>
  <c r="I37" i="1"/>
  <c r="J37" i="1"/>
  <c r="C187" i="1" s="1"/>
  <c r="H38" i="1"/>
  <c r="D185" i="1"/>
  <c r="D186" i="1"/>
  <c r="J38" i="1" l="1"/>
  <c r="C188" i="1" s="1"/>
  <c r="D187" i="1" s="1"/>
  <c r="I38" i="1"/>
  <c r="H39" i="1" s="1"/>
  <c r="AB43" i="8"/>
  <c r="AC43" i="8" s="1"/>
  <c r="Z44" i="8" s="1"/>
  <c r="J39" i="1" l="1"/>
  <c r="I39" i="1"/>
  <c r="AA44" i="8"/>
  <c r="C174" i="8"/>
  <c r="H40" i="1" l="1"/>
  <c r="C189" i="1"/>
  <c r="AB44" i="8"/>
  <c r="AC44" i="8" s="1"/>
  <c r="D189" i="1" l="1"/>
  <c r="D188" i="1"/>
  <c r="J40" i="1"/>
  <c r="C190" i="1" s="1"/>
  <c r="I40" i="1"/>
  <c r="Z45" i="8"/>
  <c r="C175" i="8"/>
  <c r="H41" i="1" l="1"/>
  <c r="AA45" i="8"/>
  <c r="AB45" i="8" s="1"/>
  <c r="AC45" i="8" s="1"/>
  <c r="J41" i="1" l="1"/>
  <c r="C191" i="1" s="1"/>
  <c r="I41" i="1"/>
  <c r="H42" i="1" s="1"/>
  <c r="Z46" i="8"/>
  <c r="AA46" i="8" s="1"/>
  <c r="AB46" i="8" s="1"/>
  <c r="AC46" i="8" s="1"/>
  <c r="C177" i="8" s="1"/>
  <c r="C176" i="8"/>
  <c r="J42" i="1" l="1"/>
  <c r="C192" i="1" s="1"/>
  <c r="I42" i="1"/>
  <c r="D190" i="1"/>
  <c r="Z47" i="8"/>
  <c r="AA47" i="8" s="1"/>
  <c r="AB47" i="8" s="1"/>
  <c r="AC47" i="8" s="1"/>
  <c r="C178" i="8" s="1"/>
  <c r="H43" i="1" l="1"/>
  <c r="D191" i="1"/>
  <c r="Z48" i="8"/>
  <c r="J43" i="1" l="1"/>
  <c r="C193" i="1" s="1"/>
  <c r="I43" i="1"/>
  <c r="AA48" i="8"/>
  <c r="AB48" i="8" s="1"/>
  <c r="AC48" i="8" s="1"/>
  <c r="C179" i="8" s="1"/>
  <c r="D192" i="1" l="1"/>
  <c r="H44" i="1"/>
  <c r="Z49" i="8"/>
  <c r="AA49" i="8"/>
  <c r="AB49" i="8" s="1"/>
  <c r="AC49" i="8" s="1"/>
  <c r="C180" i="8" s="1"/>
  <c r="I44" i="1" l="1"/>
  <c r="J44" i="1"/>
  <c r="Z50" i="8"/>
  <c r="H45" i="1" l="1"/>
  <c r="J45" i="1"/>
  <c r="C195" i="1" s="1"/>
  <c r="I45" i="1"/>
  <c r="H46" i="1" s="1"/>
  <c r="C194" i="1"/>
  <c r="AA50" i="8"/>
  <c r="AB50" i="8" s="1"/>
  <c r="AC50" i="8" s="1"/>
  <c r="C181" i="8" s="1"/>
  <c r="I46" i="1" l="1"/>
  <c r="I47" i="1" s="1"/>
  <c r="J46" i="1"/>
  <c r="D194" i="1"/>
  <c r="D193" i="1"/>
  <c r="Z51" i="8"/>
  <c r="K35" i="1" l="1"/>
  <c r="C196" i="1"/>
  <c r="J47" i="1"/>
  <c r="AA51" i="8"/>
  <c r="AB51" i="8" s="1"/>
  <c r="AC51" i="8" s="1"/>
  <c r="C182" i="8" s="1"/>
  <c r="D195" i="1" l="1"/>
  <c r="M35" i="1"/>
  <c r="C197" i="1" s="1"/>
  <c r="D196" i="1" s="1"/>
  <c r="L35" i="1"/>
  <c r="K36" i="1" s="1"/>
  <c r="Z52" i="8"/>
  <c r="AA52" i="8" l="1"/>
  <c r="AA53" i="8" s="1"/>
  <c r="M36" i="1"/>
  <c r="C198" i="1" s="1"/>
  <c r="D197" i="1" s="1"/>
  <c r="L36" i="1"/>
  <c r="K37" i="1" s="1"/>
  <c r="AB52" i="8" l="1"/>
  <c r="M37" i="1"/>
  <c r="C199" i="1" s="1"/>
  <c r="L37" i="1"/>
  <c r="K38" i="1" s="1"/>
  <c r="L38" i="1"/>
  <c r="M38" i="1"/>
  <c r="D198" i="1"/>
  <c r="K39" i="1" l="1"/>
  <c r="AB53" i="8"/>
  <c r="AC52" i="8"/>
  <c r="B56" i="8" s="1"/>
  <c r="M39" i="1"/>
  <c r="C201" i="1" s="1"/>
  <c r="L39" i="1"/>
  <c r="C200" i="1"/>
  <c r="C56" i="8" l="1"/>
  <c r="D56" i="8" s="1"/>
  <c r="E56" i="8" s="1"/>
  <c r="C184" i="8" s="1"/>
  <c r="C183" i="8"/>
  <c r="AC53" i="8"/>
  <c r="K40" i="1"/>
  <c r="M40" i="1" s="1"/>
  <c r="D200" i="1"/>
  <c r="D199" i="1"/>
  <c r="B57" i="8" l="1"/>
  <c r="C57" i="8" s="1"/>
  <c r="D57" i="8" s="1"/>
  <c r="E57" i="8" s="1"/>
  <c r="L40" i="1"/>
  <c r="K41" i="1" s="1"/>
  <c r="L41" i="1"/>
  <c r="M41" i="1"/>
  <c r="C203" i="1" s="1"/>
  <c r="C202" i="1"/>
  <c r="K42" i="1" l="1"/>
  <c r="C185" i="8"/>
  <c r="B58" i="8"/>
  <c r="L42" i="1"/>
  <c r="K43" i="1" s="1"/>
  <c r="M42" i="1"/>
  <c r="C204" i="1" s="1"/>
  <c r="D202" i="1"/>
  <c r="D201" i="1"/>
  <c r="C58" i="8" l="1"/>
  <c r="D58" i="8" s="1"/>
  <c r="E58" i="8" s="1"/>
  <c r="M43" i="1"/>
  <c r="C205" i="1" s="1"/>
  <c r="D204" i="1" s="1"/>
  <c r="L43" i="1"/>
  <c r="K44" i="1" s="1"/>
  <c r="D203" i="1"/>
  <c r="C186" i="8" l="1"/>
  <c r="B59" i="8"/>
  <c r="L44" i="1"/>
  <c r="M44" i="1"/>
  <c r="C206" i="1" s="1"/>
  <c r="D205" i="1" s="1"/>
  <c r="K45" i="1" l="1"/>
  <c r="C59" i="8"/>
  <c r="D59" i="8" s="1"/>
  <c r="E59" i="8" s="1"/>
  <c r="L45" i="1"/>
  <c r="K46" i="1" s="1"/>
  <c r="M45" i="1"/>
  <c r="C207" i="1" s="1"/>
  <c r="D206" i="1" s="1"/>
  <c r="B60" i="8" l="1"/>
  <c r="C60" i="8" s="1"/>
  <c r="D60" i="8" s="1"/>
  <c r="E60" i="8" s="1"/>
  <c r="C188" i="8" s="1"/>
  <c r="C187" i="8"/>
  <c r="M46" i="1"/>
  <c r="L46" i="1"/>
  <c r="L47" i="1" s="1"/>
  <c r="N35" i="1" l="1"/>
  <c r="B61" i="8"/>
  <c r="C61" i="8" s="1"/>
  <c r="D61" i="8" s="1"/>
  <c r="E61" i="8" s="1"/>
  <c r="C189" i="8" s="1"/>
  <c r="O35" i="1"/>
  <c r="P35" i="1"/>
  <c r="N36" i="1" s="1"/>
  <c r="C208" i="1"/>
  <c r="M47" i="1"/>
  <c r="B62" i="8" l="1"/>
  <c r="D207" i="1"/>
  <c r="P36" i="1"/>
  <c r="C210" i="1" s="1"/>
  <c r="O36" i="1"/>
  <c r="C209" i="1"/>
  <c r="D209" i="1" l="1"/>
  <c r="C62" i="8"/>
  <c r="D62" i="8" s="1"/>
  <c r="E62" i="8" s="1"/>
  <c r="C190" i="8" s="1"/>
  <c r="D208" i="1"/>
  <c r="N37" i="1"/>
  <c r="B63" i="8" l="1"/>
  <c r="C63" i="8" s="1"/>
  <c r="P37" i="1"/>
  <c r="N38" i="1" s="1"/>
  <c r="O37" i="1"/>
  <c r="D63" i="8" l="1"/>
  <c r="E63" i="8" s="1"/>
  <c r="C191" i="8" s="1"/>
  <c r="P38" i="1"/>
  <c r="C212" i="1" s="1"/>
  <c r="O38" i="1"/>
  <c r="N39" i="1" s="1"/>
  <c r="C211" i="1"/>
  <c r="B64" i="8" l="1"/>
  <c r="P39" i="1"/>
  <c r="O39" i="1"/>
  <c r="N40" i="1" s="1"/>
  <c r="D211" i="1"/>
  <c r="D210" i="1"/>
  <c r="C64" i="8" l="1"/>
  <c r="D64" i="8" s="1"/>
  <c r="E64" i="8" s="1"/>
  <c r="C192" i="8" s="1"/>
  <c r="P40" i="1"/>
  <c r="C214" i="1" s="1"/>
  <c r="O40" i="1"/>
  <c r="N41" i="1" s="1"/>
  <c r="C213" i="1"/>
  <c r="B65" i="8" l="1"/>
  <c r="P41" i="1"/>
  <c r="O41" i="1"/>
  <c r="N42" i="1" s="1"/>
  <c r="D213" i="1"/>
  <c r="D212" i="1"/>
  <c r="C65" i="8" l="1"/>
  <c r="D65" i="8" s="1"/>
  <c r="E65" i="8" s="1"/>
  <c r="C193" i="8" s="1"/>
  <c r="O42" i="1"/>
  <c r="P42" i="1"/>
  <c r="C216" i="1" s="1"/>
  <c r="C215" i="1"/>
  <c r="B66" i="8" l="1"/>
  <c r="N43" i="1"/>
  <c r="O43" i="1" s="1"/>
  <c r="D215" i="1"/>
  <c r="D214" i="1"/>
  <c r="C66" i="8" l="1"/>
  <c r="P43" i="1"/>
  <c r="C217" i="1" s="1"/>
  <c r="N44" i="1"/>
  <c r="D216" i="1"/>
  <c r="D66" i="8" l="1"/>
  <c r="O44" i="1"/>
  <c r="N45" i="1" s="1"/>
  <c r="P44" i="1"/>
  <c r="C218" i="1" s="1"/>
  <c r="E66" i="8" l="1"/>
  <c r="B67" i="8"/>
  <c r="D217" i="1"/>
  <c r="P45" i="1"/>
  <c r="C219" i="1" s="1"/>
  <c r="O45" i="1"/>
  <c r="C67" i="8" l="1"/>
  <c r="C68" i="8" s="1"/>
  <c r="C194" i="8"/>
  <c r="N46" i="1"/>
  <c r="O46" i="1"/>
  <c r="O47" i="1" s="1"/>
  <c r="P46" i="1"/>
  <c r="D218" i="1"/>
  <c r="D67" i="8" l="1"/>
  <c r="D68" i="8" s="1"/>
  <c r="F56" i="8"/>
  <c r="Q35" i="1"/>
  <c r="C220" i="1"/>
  <c r="P47" i="1"/>
  <c r="S35" i="1"/>
  <c r="R35" i="1"/>
  <c r="Q36" i="1" s="1"/>
  <c r="E67" i="8" l="1"/>
  <c r="E68" i="8" s="1"/>
  <c r="G56" i="8"/>
  <c r="H56" i="8" s="1"/>
  <c r="I56" i="8" s="1"/>
  <c r="C196" i="8" s="1"/>
  <c r="C221" i="1"/>
  <c r="R36" i="1"/>
  <c r="S36" i="1"/>
  <c r="C222" i="1" s="1"/>
  <c r="D219" i="1"/>
  <c r="C195" i="8" l="1"/>
  <c r="F57" i="8"/>
  <c r="D221" i="1"/>
  <c r="Q37" i="1"/>
  <c r="D220" i="1"/>
  <c r="G57" i="8" l="1"/>
  <c r="H57" i="8" s="1"/>
  <c r="I57" i="8" s="1"/>
  <c r="C197" i="8" s="1"/>
  <c r="S37" i="1"/>
  <c r="R37" i="1"/>
  <c r="F58" i="8" l="1"/>
  <c r="C223" i="1"/>
  <c r="Q38" i="1"/>
  <c r="G58" i="8" l="1"/>
  <c r="H58" i="8" s="1"/>
  <c r="I58" i="8" s="1"/>
  <c r="C198" i="8" s="1"/>
  <c r="D222" i="1"/>
  <c r="S38" i="1"/>
  <c r="R38" i="1"/>
  <c r="Q39" i="1" s="1"/>
  <c r="F59" i="8" l="1"/>
  <c r="G59" i="8" s="1"/>
  <c r="H59" i="8" s="1"/>
  <c r="I59" i="8" s="1"/>
  <c r="C199" i="8" s="1"/>
  <c r="S39" i="1"/>
  <c r="C225" i="1" s="1"/>
  <c r="R39" i="1"/>
  <c r="C224" i="1"/>
  <c r="F60" i="8" l="1"/>
  <c r="G60" i="8" s="1"/>
  <c r="H60" i="8" s="1"/>
  <c r="I60" i="8" s="1"/>
  <c r="D224" i="1"/>
  <c r="D223" i="1"/>
  <c r="Q40" i="1"/>
  <c r="C200" i="8" l="1"/>
  <c r="F61" i="8"/>
  <c r="R40" i="1"/>
  <c r="S40" i="1"/>
  <c r="Q41" i="1" s="1"/>
  <c r="G61" i="8" l="1"/>
  <c r="H61" i="8" s="1"/>
  <c r="I61" i="8" s="1"/>
  <c r="C201" i="8" s="1"/>
  <c r="S41" i="1"/>
  <c r="C227" i="1" s="1"/>
  <c r="R41" i="1"/>
  <c r="C226" i="1"/>
  <c r="Q42" i="1" l="1"/>
  <c r="F62" i="8"/>
  <c r="G62" i="8" s="1"/>
  <c r="H62" i="8" s="1"/>
  <c r="I62" i="8" s="1"/>
  <c r="C202" i="8" s="1"/>
  <c r="R42" i="1"/>
  <c r="S42" i="1"/>
  <c r="C228" i="1" s="1"/>
  <c r="D227" i="1" s="1"/>
  <c r="D226" i="1"/>
  <c r="D225" i="1"/>
  <c r="F63" i="8" l="1"/>
  <c r="Q43" i="1"/>
  <c r="G63" i="8" l="1"/>
  <c r="H63" i="8" s="1"/>
  <c r="I63" i="8" s="1"/>
  <c r="C203" i="8" s="1"/>
  <c r="R43" i="1"/>
  <c r="S43" i="1"/>
  <c r="C229" i="1" s="1"/>
  <c r="Q44" i="1"/>
  <c r="F64" i="8" l="1"/>
  <c r="G64" i="8" s="1"/>
  <c r="H64" i="8" s="1"/>
  <c r="I64" i="8" s="1"/>
  <c r="C204" i="8" s="1"/>
  <c r="R44" i="1"/>
  <c r="Q45" i="1" s="1"/>
  <c r="S44" i="1"/>
  <c r="C230" i="1" s="1"/>
  <c r="D229" i="1" s="1"/>
  <c r="D228" i="1"/>
  <c r="F65" i="8" l="1"/>
  <c r="S45" i="1"/>
  <c r="C231" i="1" s="1"/>
  <c r="R45" i="1"/>
  <c r="D230" i="1"/>
  <c r="Q46" i="1" l="1"/>
  <c r="G65" i="8"/>
  <c r="H65" i="8" s="1"/>
  <c r="I65" i="8" s="1"/>
  <c r="C205" i="8" s="1"/>
  <c r="R46" i="1"/>
  <c r="R47" i="1" s="1"/>
  <c r="S46" i="1"/>
  <c r="T35" i="1" l="1"/>
  <c r="F66" i="8"/>
  <c r="G66" i="8" s="1"/>
  <c r="H66" i="8" s="1"/>
  <c r="I66" i="8" s="1"/>
  <c r="C206" i="8" s="1"/>
  <c r="U35" i="1"/>
  <c r="V35" i="1"/>
  <c r="C232" i="1"/>
  <c r="S47" i="1"/>
  <c r="T36" i="1" l="1"/>
  <c r="F67" i="8"/>
  <c r="U36" i="1"/>
  <c r="V36" i="1"/>
  <c r="C234" i="1" s="1"/>
  <c r="T37" i="1"/>
  <c r="C233" i="1"/>
  <c r="D231" i="1"/>
  <c r="D233" i="1" l="1"/>
  <c r="G67" i="8"/>
  <c r="G68" i="8" s="1"/>
  <c r="V37" i="1"/>
  <c r="U37" i="1"/>
  <c r="D232" i="1"/>
  <c r="H67" i="8" l="1"/>
  <c r="H68" i="8" s="1"/>
  <c r="C235" i="1"/>
  <c r="T38" i="1"/>
  <c r="I67" i="8" l="1"/>
  <c r="C207" i="8" s="1"/>
  <c r="V38" i="1"/>
  <c r="U38" i="1"/>
  <c r="T39" i="1" s="1"/>
  <c r="D234" i="1"/>
  <c r="J56" i="8" l="1"/>
  <c r="K56" i="8" s="1"/>
  <c r="I68" i="8"/>
  <c r="V39" i="1"/>
  <c r="C237" i="1" s="1"/>
  <c r="U39" i="1"/>
  <c r="C236" i="1"/>
  <c r="L56" i="8" l="1"/>
  <c r="M56" i="8" s="1"/>
  <c r="T40" i="1"/>
  <c r="D236" i="1"/>
  <c r="D235" i="1"/>
  <c r="V40" i="1"/>
  <c r="U40" i="1"/>
  <c r="T41" i="1" s="1"/>
  <c r="C208" i="8" l="1"/>
  <c r="J57" i="8"/>
  <c r="C238" i="1"/>
  <c r="V41" i="1"/>
  <c r="C239" i="1" s="1"/>
  <c r="U41" i="1"/>
  <c r="K57" i="8" l="1"/>
  <c r="L57" i="8" s="1"/>
  <c r="M57" i="8" s="1"/>
  <c r="T42" i="1"/>
  <c r="D238" i="1"/>
  <c r="D237" i="1"/>
  <c r="C209" i="8" l="1"/>
  <c r="J58" i="8"/>
  <c r="V42" i="1"/>
  <c r="C240" i="1" s="1"/>
  <c r="U42" i="1"/>
  <c r="T43" i="1" s="1"/>
  <c r="K58" i="8" l="1"/>
  <c r="L58" i="8" s="1"/>
  <c r="V43" i="1"/>
  <c r="C241" i="1" s="1"/>
  <c r="U43" i="1"/>
  <c r="D239" i="1"/>
  <c r="T44" i="1" l="1"/>
  <c r="M58" i="8"/>
  <c r="U44" i="1"/>
  <c r="V44" i="1"/>
  <c r="C242" i="1" s="1"/>
  <c r="D240" i="1"/>
  <c r="C210" i="8" l="1"/>
  <c r="J59" i="8"/>
  <c r="T45" i="1"/>
  <c r="D241" i="1"/>
  <c r="K59" i="8" l="1"/>
  <c r="L59" i="8" s="1"/>
  <c r="V45" i="1"/>
  <c r="C243" i="1" s="1"/>
  <c r="U45" i="1"/>
  <c r="T46" i="1" s="1"/>
  <c r="M59" i="8" l="1"/>
  <c r="V46" i="1"/>
  <c r="U46" i="1"/>
  <c r="U47" i="1" s="1"/>
  <c r="D242" i="1"/>
  <c r="C211" i="8" l="1"/>
  <c r="J60" i="8"/>
  <c r="C244" i="1"/>
  <c r="V47" i="1"/>
  <c r="B50" i="1"/>
  <c r="K60" i="8" l="1"/>
  <c r="L60" i="8" s="1"/>
  <c r="M60" i="8" s="1"/>
  <c r="D243" i="1"/>
  <c r="C50" i="1"/>
  <c r="D50" i="1"/>
  <c r="B51" i="1" s="1"/>
  <c r="J61" i="8" l="1"/>
  <c r="K61" i="8" s="1"/>
  <c r="C212" i="8"/>
  <c r="C51" i="1"/>
  <c r="D51" i="1"/>
  <c r="C246" i="1" s="1"/>
  <c r="C245" i="1"/>
  <c r="B52" i="1" l="1"/>
  <c r="L61" i="8"/>
  <c r="M61" i="8" s="1"/>
  <c r="C213" i="8" s="1"/>
  <c r="D52" i="1"/>
  <c r="C247" i="1" s="1"/>
  <c r="D246" i="1" s="1"/>
  <c r="C52" i="1"/>
  <c r="B53" i="1" s="1"/>
  <c r="D245" i="1"/>
  <c r="D244" i="1"/>
  <c r="J62" i="8" l="1"/>
  <c r="K62" i="8" s="1"/>
  <c r="L62" i="8" s="1"/>
  <c r="M62" i="8" s="1"/>
  <c r="C214" i="8" s="1"/>
  <c r="C53" i="1"/>
  <c r="D53" i="1"/>
  <c r="J63" i="8" l="1"/>
  <c r="K63" i="8" s="1"/>
  <c r="L63" i="8" s="1"/>
  <c r="M63" i="8" s="1"/>
  <c r="C215" i="8" s="1"/>
  <c r="C248" i="1"/>
  <c r="B54" i="1"/>
  <c r="J64" i="8" l="1"/>
  <c r="K64" i="8"/>
  <c r="L64" i="8" s="1"/>
  <c r="M64" i="8" s="1"/>
  <c r="C216" i="8" s="1"/>
  <c r="C54" i="1"/>
  <c r="D54" i="1"/>
  <c r="D247" i="1"/>
  <c r="B55" i="1" l="1"/>
  <c r="C55" i="1" s="1"/>
  <c r="J65" i="8"/>
  <c r="D55" i="1"/>
  <c r="C250" i="1" s="1"/>
  <c r="C249" i="1"/>
  <c r="K65" i="8" l="1"/>
  <c r="L65" i="8" s="1"/>
  <c r="M65" i="8" s="1"/>
  <c r="C217" i="8" s="1"/>
  <c r="D249" i="1"/>
  <c r="D248" i="1"/>
  <c r="B56" i="1"/>
  <c r="J66" i="8" l="1"/>
  <c r="D56" i="1"/>
  <c r="C56" i="1"/>
  <c r="B57" i="1" s="1"/>
  <c r="K66" i="8" l="1"/>
  <c r="L66" i="8" s="1"/>
  <c r="M66" i="8" s="1"/>
  <c r="C218" i="8" s="1"/>
  <c r="D57" i="1"/>
  <c r="C252" i="1" s="1"/>
  <c r="C57" i="1"/>
  <c r="C251" i="1"/>
  <c r="B58" i="1" l="1"/>
  <c r="D58" i="1" s="1"/>
  <c r="C253" i="1" s="1"/>
  <c r="D252" i="1" s="1"/>
  <c r="J67" i="8"/>
  <c r="K67" i="8" s="1"/>
  <c r="C58" i="1"/>
  <c r="D251" i="1"/>
  <c r="D250" i="1"/>
  <c r="L67" i="8" l="1"/>
  <c r="K68" i="8"/>
  <c r="B59" i="1"/>
  <c r="L68" i="8" l="1"/>
  <c r="M67" i="8"/>
  <c r="C59" i="1"/>
  <c r="B60" i="1" s="1"/>
  <c r="D59" i="1"/>
  <c r="C254" i="1" s="1"/>
  <c r="C219" i="8" l="1"/>
  <c r="M68" i="8"/>
  <c r="N56" i="8"/>
  <c r="D60" i="1"/>
  <c r="C255" i="1" s="1"/>
  <c r="D254" i="1" s="1"/>
  <c r="C60" i="1"/>
  <c r="D253" i="1"/>
  <c r="B61" i="1" l="1"/>
  <c r="O56" i="8"/>
  <c r="C61" i="1"/>
  <c r="C62" i="1" s="1"/>
  <c r="D61" i="1"/>
  <c r="P56" i="8" l="1"/>
  <c r="Q56" i="8" s="1"/>
  <c r="E50" i="1"/>
  <c r="C256" i="1"/>
  <c r="D62" i="1"/>
  <c r="N57" i="8" l="1"/>
  <c r="C220" i="8"/>
  <c r="D255" i="1"/>
  <c r="F50" i="1"/>
  <c r="G50" i="1"/>
  <c r="O57" i="8" l="1"/>
  <c r="C257" i="1"/>
  <c r="E51" i="1"/>
  <c r="P57" i="8" l="1"/>
  <c r="Q57" i="8" s="1"/>
  <c r="G51" i="1"/>
  <c r="F51" i="1"/>
  <c r="D256" i="1"/>
  <c r="C221" i="8" l="1"/>
  <c r="N58" i="8"/>
  <c r="C258" i="1"/>
  <c r="E52" i="1"/>
  <c r="O58" i="8" l="1"/>
  <c r="P58" i="8" s="1"/>
  <c r="Q58" i="8" s="1"/>
  <c r="F52" i="1"/>
  <c r="G52" i="1"/>
  <c r="D257" i="1"/>
  <c r="C222" i="8" l="1"/>
  <c r="N59" i="8"/>
  <c r="E53" i="1"/>
  <c r="C259" i="1"/>
  <c r="O59" i="8" l="1"/>
  <c r="D258" i="1"/>
  <c r="F53" i="1"/>
  <c r="E54" i="1" s="1"/>
  <c r="G53" i="1"/>
  <c r="P59" i="8" l="1"/>
  <c r="Q59" i="8" s="1"/>
  <c r="G54" i="1"/>
  <c r="C261" i="1" s="1"/>
  <c r="F54" i="1"/>
  <c r="E55" i="1" s="1"/>
  <c r="C260" i="1"/>
  <c r="C223" i="8" l="1"/>
  <c r="N60" i="8"/>
  <c r="F55" i="1"/>
  <c r="G55" i="1"/>
  <c r="D260" i="1"/>
  <c r="D259" i="1"/>
  <c r="E56" i="1" l="1"/>
  <c r="O60" i="8"/>
  <c r="G56" i="1"/>
  <c r="C263" i="1" s="1"/>
  <c r="F56" i="1"/>
  <c r="E57" i="1"/>
  <c r="C262" i="1"/>
  <c r="P60" i="8" l="1"/>
  <c r="Q60" i="8" s="1"/>
  <c r="C224" i="8" s="1"/>
  <c r="F57" i="1"/>
  <c r="E58" i="1" s="1"/>
  <c r="G57" i="1"/>
  <c r="C264" i="1" s="1"/>
  <c r="D263" i="1" s="1"/>
  <c r="D262" i="1"/>
  <c r="D261" i="1"/>
  <c r="N61" i="8" l="1"/>
  <c r="G58" i="1"/>
  <c r="C265" i="1" s="1"/>
  <c r="F58" i="1"/>
  <c r="E59" i="1" s="1"/>
  <c r="D264" i="1"/>
  <c r="O61" i="8" l="1"/>
  <c r="P61" i="8" s="1"/>
  <c r="Q61" i="8" s="1"/>
  <c r="C225" i="8" s="1"/>
  <c r="G59" i="1"/>
  <c r="C266" i="1" s="1"/>
  <c r="D265" i="1" s="1"/>
  <c r="F59" i="1"/>
  <c r="E60" i="1" s="1"/>
  <c r="N62" i="8" l="1"/>
  <c r="G60" i="1"/>
  <c r="C267" i="1" s="1"/>
  <c r="D266" i="1" s="1"/>
  <c r="F60" i="1"/>
  <c r="E61" i="1" l="1"/>
  <c r="G61" i="1" s="1"/>
  <c r="O62" i="8"/>
  <c r="P62" i="8" s="1"/>
  <c r="Q62" i="8" s="1"/>
  <c r="C226" i="8" s="1"/>
  <c r="F61" i="1" l="1"/>
  <c r="F62" i="1" s="1"/>
  <c r="N63" i="8"/>
  <c r="H50" i="1"/>
  <c r="C268" i="1"/>
  <c r="G62" i="1"/>
  <c r="O63" i="8" l="1"/>
  <c r="D267" i="1"/>
  <c r="I50" i="1"/>
  <c r="J50" i="1"/>
  <c r="H51" i="1" l="1"/>
  <c r="I51" i="1" s="1"/>
  <c r="P63" i="8"/>
  <c r="Q63" i="8" s="1"/>
  <c r="C227" i="8" s="1"/>
  <c r="C269" i="1"/>
  <c r="N64" i="8" l="1"/>
  <c r="O64" i="8" s="1"/>
  <c r="P64" i="8" s="1"/>
  <c r="Q64" i="8" s="1"/>
  <c r="C228" i="8" s="1"/>
  <c r="J51" i="1"/>
  <c r="C270" i="1" s="1"/>
  <c r="D269" i="1"/>
  <c r="D268" i="1"/>
  <c r="N65" i="8" l="1"/>
  <c r="O65" i="8" s="1"/>
  <c r="H52" i="1"/>
  <c r="J52" i="1" l="1"/>
  <c r="C271" i="1" s="1"/>
  <c r="D270" i="1" s="1"/>
  <c r="I52" i="1"/>
  <c r="P65" i="8"/>
  <c r="H53" i="1" l="1"/>
  <c r="J53" i="1"/>
  <c r="C272" i="1" s="1"/>
  <c r="D271" i="1" s="1"/>
  <c r="I53" i="1"/>
  <c r="H54" i="1" s="1"/>
  <c r="Q65" i="8"/>
  <c r="N66" i="8"/>
  <c r="J54" i="1" l="1"/>
  <c r="I54" i="1"/>
  <c r="H55" i="1" s="1"/>
  <c r="I55" i="1" s="1"/>
  <c r="O66" i="8"/>
  <c r="P66" i="8" s="1"/>
  <c r="C229" i="8"/>
  <c r="C273" i="1"/>
  <c r="J55" i="1" l="1"/>
  <c r="C274" i="1" s="1"/>
  <c r="Q66" i="8"/>
  <c r="N67" i="8" s="1"/>
  <c r="D273" i="1"/>
  <c r="D272" i="1"/>
  <c r="H56" i="1"/>
  <c r="O67" i="8" l="1"/>
  <c r="O68" i="8" s="1"/>
  <c r="C230" i="8"/>
  <c r="J56" i="1"/>
  <c r="C275" i="1" s="1"/>
  <c r="I56" i="1"/>
  <c r="P67" i="8" l="1"/>
  <c r="P68" i="8" s="1"/>
  <c r="H57" i="1"/>
  <c r="R56" i="8"/>
  <c r="J57" i="1"/>
  <c r="C276" i="1" s="1"/>
  <c r="D275" i="1" s="1"/>
  <c r="I57" i="1"/>
  <c r="D274" i="1"/>
  <c r="Q67" i="8" l="1"/>
  <c r="Q68" i="8" s="1"/>
  <c r="H58" i="1"/>
  <c r="S56" i="8"/>
  <c r="T56" i="8" s="1"/>
  <c r="U56" i="8" s="1"/>
  <c r="C232" i="8" s="1"/>
  <c r="I58" i="1"/>
  <c r="J58" i="1"/>
  <c r="C277" i="1" s="1"/>
  <c r="C231" i="8" l="1"/>
  <c r="R57" i="8"/>
  <c r="H59" i="1"/>
  <c r="D276" i="1"/>
  <c r="S57" i="8" l="1"/>
  <c r="J59" i="1"/>
  <c r="C278" i="1" s="1"/>
  <c r="I59" i="1"/>
  <c r="H60" i="1" l="1"/>
  <c r="T57" i="8"/>
  <c r="U57" i="8" s="1"/>
  <c r="C233" i="8" s="1"/>
  <c r="J60" i="1"/>
  <c r="C279" i="1" s="1"/>
  <c r="D278" i="1" s="1"/>
  <c r="I60" i="1"/>
  <c r="D277" i="1"/>
  <c r="R58" i="8" l="1"/>
  <c r="S58" i="8" s="1"/>
  <c r="T58" i="8" s="1"/>
  <c r="U58" i="8" s="1"/>
  <c r="C234" i="8" s="1"/>
  <c r="H61" i="1"/>
  <c r="I61" i="1"/>
  <c r="I62" i="1" s="1"/>
  <c r="J61" i="1"/>
  <c r="R59" i="8" l="1"/>
  <c r="S59" i="8" s="1"/>
  <c r="T59" i="8" s="1"/>
  <c r="U59" i="8" s="1"/>
  <c r="C235" i="8" s="1"/>
  <c r="C280" i="1"/>
  <c r="J62" i="1"/>
  <c r="K50" i="1"/>
  <c r="R60" i="8" l="1"/>
  <c r="L50" i="1"/>
  <c r="M50" i="1"/>
  <c r="D279" i="1"/>
  <c r="S60" i="8" l="1"/>
  <c r="T60" i="8" s="1"/>
  <c r="U60" i="8" s="1"/>
  <c r="C236" i="8" s="1"/>
  <c r="K51" i="1"/>
  <c r="C281" i="1"/>
  <c r="R61" i="8" l="1"/>
  <c r="L51" i="1"/>
  <c r="M51" i="1"/>
  <c r="D280" i="1"/>
  <c r="S61" i="8" l="1"/>
  <c r="C282" i="1"/>
  <c r="K52" i="1"/>
  <c r="T61" i="8" l="1"/>
  <c r="U61" i="8" s="1"/>
  <c r="C237" i="8" s="1"/>
  <c r="L52" i="1"/>
  <c r="M52" i="1"/>
  <c r="D281" i="1"/>
  <c r="R62" i="8" l="1"/>
  <c r="S62" i="8" s="1"/>
  <c r="T62" i="8" s="1"/>
  <c r="U62" i="8" s="1"/>
  <c r="C238" i="8" s="1"/>
  <c r="K53" i="1"/>
  <c r="L53" i="1"/>
  <c r="K54" i="1" s="1"/>
  <c r="M53" i="1"/>
  <c r="C284" i="1" s="1"/>
  <c r="C283" i="1"/>
  <c r="R63" i="8" l="1"/>
  <c r="S63" i="8" s="1"/>
  <c r="T63" i="8" s="1"/>
  <c r="U63" i="8" s="1"/>
  <c r="C239" i="8" s="1"/>
  <c r="L54" i="1"/>
  <c r="M54" i="1"/>
  <c r="C285" i="1" s="1"/>
  <c r="D284" i="1" s="1"/>
  <c r="K55" i="1"/>
  <c r="D283" i="1"/>
  <c r="D282" i="1"/>
  <c r="R64" i="8" l="1"/>
  <c r="L55" i="1"/>
  <c r="M55" i="1"/>
  <c r="C286" i="1" s="1"/>
  <c r="D285" i="1" s="1"/>
  <c r="K56" i="1" l="1"/>
  <c r="S64" i="8"/>
  <c r="L56" i="1"/>
  <c r="K57" i="1" s="1"/>
  <c r="M56" i="1"/>
  <c r="C287" i="1" s="1"/>
  <c r="T64" i="8" l="1"/>
  <c r="U64" i="8" s="1"/>
  <c r="C240" i="8" s="1"/>
  <c r="L57" i="1"/>
  <c r="M57" i="1"/>
  <c r="C288" i="1" s="1"/>
  <c r="D287" i="1" s="1"/>
  <c r="D286" i="1"/>
  <c r="R65" i="8" l="1"/>
  <c r="S65" i="8" s="1"/>
  <c r="T65" i="8" s="1"/>
  <c r="U65" i="8" s="1"/>
  <c r="C241" i="8" s="1"/>
  <c r="K58" i="1"/>
  <c r="M58" i="1"/>
  <c r="C289" i="1" s="1"/>
  <c r="D288" i="1" s="1"/>
  <c r="L58" i="1"/>
  <c r="R66" i="8" l="1"/>
  <c r="S66" i="8" s="1"/>
  <c r="T66" i="8" s="1"/>
  <c r="K59" i="1"/>
  <c r="L59" i="1"/>
  <c r="M59" i="1"/>
  <c r="C290" i="1" s="1"/>
  <c r="K60" i="1" l="1"/>
  <c r="U66" i="8"/>
  <c r="R67" i="8"/>
  <c r="L60" i="1"/>
  <c r="K61" i="1" s="1"/>
  <c r="M60" i="1"/>
  <c r="C291" i="1" s="1"/>
  <c r="D290" i="1"/>
  <c r="D289" i="1"/>
  <c r="S67" i="8" l="1"/>
  <c r="S68" i="8" s="1"/>
  <c r="C242" i="8"/>
  <c r="M61" i="1"/>
  <c r="L61" i="1"/>
  <c r="L62" i="1" s="1"/>
  <c r="T67" i="8" l="1"/>
  <c r="T68" i="8" s="1"/>
  <c r="N50" i="1"/>
  <c r="O50" i="1"/>
  <c r="P50" i="1"/>
  <c r="N51" i="1" s="1"/>
  <c r="C292" i="1"/>
  <c r="M62" i="1"/>
  <c r="U67" i="8" l="1"/>
  <c r="C243" i="8" s="1"/>
  <c r="V56" i="8"/>
  <c r="O51" i="1"/>
  <c r="P51" i="1"/>
  <c r="C294" i="1" s="1"/>
  <c r="N52" i="1"/>
  <c r="C293" i="1"/>
  <c r="D292" i="1"/>
  <c r="D291" i="1"/>
  <c r="U68" i="8" l="1"/>
  <c r="W56" i="8"/>
  <c r="P52" i="1"/>
  <c r="C295" i="1" s="1"/>
  <c r="D294" i="1" s="1"/>
  <c r="O52" i="1"/>
  <c r="D293" i="1"/>
  <c r="X56" i="8" l="1"/>
  <c r="Y56" i="8" s="1"/>
  <c r="C244" i="8" s="1"/>
  <c r="N53" i="1"/>
  <c r="V57" i="8" l="1"/>
  <c r="W57" i="8" s="1"/>
  <c r="X57" i="8" s="1"/>
  <c r="Y57" i="8" s="1"/>
  <c r="C245" i="8" s="1"/>
  <c r="O53" i="1"/>
  <c r="P53" i="1"/>
  <c r="V58" i="8" l="1"/>
  <c r="W58" i="8" s="1"/>
  <c r="X58" i="8" s="1"/>
  <c r="Y58" i="8" s="1"/>
  <c r="C246" i="8" s="1"/>
  <c r="C296" i="1"/>
  <c r="N54" i="1"/>
  <c r="V59" i="8" l="1"/>
  <c r="W59" i="8" s="1"/>
  <c r="X59" i="8" s="1"/>
  <c r="Y59" i="8" s="1"/>
  <c r="C247" i="8" s="1"/>
  <c r="P54" i="1"/>
  <c r="O54" i="1"/>
  <c r="N55" i="1" s="1"/>
  <c r="D295" i="1"/>
  <c r="V60" i="8" l="1"/>
  <c r="W60" i="8" s="1"/>
  <c r="X60" i="8" s="1"/>
  <c r="Y60" i="8" s="1"/>
  <c r="C248" i="8" s="1"/>
  <c r="O55" i="1"/>
  <c r="P55" i="1"/>
  <c r="C298" i="1" s="1"/>
  <c r="C297" i="1"/>
  <c r="V61" i="8" l="1"/>
  <c r="W61" i="8" s="1"/>
  <c r="X61" i="8" s="1"/>
  <c r="Y61" i="8" s="1"/>
  <c r="C249" i="8" s="1"/>
  <c r="D297" i="1"/>
  <c r="D296" i="1"/>
  <c r="N56" i="1"/>
  <c r="V62" i="8" l="1"/>
  <c r="W62" i="8" s="1"/>
  <c r="X62" i="8" s="1"/>
  <c r="Y62" i="8" s="1"/>
  <c r="C250" i="8" s="1"/>
  <c r="O56" i="1"/>
  <c r="P56" i="1"/>
  <c r="C299" i="1" s="1"/>
  <c r="V63" i="8" l="1"/>
  <c r="D298" i="1"/>
  <c r="N57" i="1"/>
  <c r="W63" i="8" l="1"/>
  <c r="X63" i="8" s="1"/>
  <c r="Y63" i="8" s="1"/>
  <c r="C251" i="8" s="1"/>
  <c r="P57" i="1"/>
  <c r="C300" i="1" s="1"/>
  <c r="O57" i="1"/>
  <c r="N58" i="1" s="1"/>
  <c r="V64" i="8" l="1"/>
  <c r="P58" i="1"/>
  <c r="C301" i="1" s="1"/>
  <c r="O58" i="1"/>
  <c r="D299" i="1"/>
  <c r="N59" i="1" l="1"/>
  <c r="W64" i="8"/>
  <c r="P59" i="1"/>
  <c r="C302" i="1" s="1"/>
  <c r="D301" i="1" s="1"/>
  <c r="O59" i="1"/>
  <c r="D300" i="1"/>
  <c r="N60" i="1" l="1"/>
  <c r="X64" i="8"/>
  <c r="Y64" i="8" s="1"/>
  <c r="C252" i="8" s="1"/>
  <c r="O60" i="1"/>
  <c r="P60" i="1"/>
  <c r="C303" i="1" s="1"/>
  <c r="V65" i="8" l="1"/>
  <c r="W65" i="8" s="1"/>
  <c r="D302" i="1"/>
  <c r="N61" i="1"/>
  <c r="X65" i="8" l="1"/>
  <c r="Y65" i="8" s="1"/>
  <c r="C253" i="8" s="1"/>
  <c r="O61" i="1"/>
  <c r="O62" i="1" s="1"/>
  <c r="P61" i="1"/>
  <c r="V66" i="8" l="1"/>
  <c r="W66" i="8" s="1"/>
  <c r="X66" i="8" s="1"/>
  <c r="Y66" i="8" s="1"/>
  <c r="C254" i="8" s="1"/>
  <c r="Q50" i="1"/>
  <c r="R50" i="1"/>
  <c r="Q51" i="1" s="1"/>
  <c r="S50" i="1"/>
  <c r="C304" i="1"/>
  <c r="P62" i="1"/>
  <c r="V67" i="8" l="1"/>
  <c r="W67" i="8" s="1"/>
  <c r="W68" i="8" s="1"/>
  <c r="R51" i="1"/>
  <c r="S51" i="1"/>
  <c r="C306" i="1" s="1"/>
  <c r="C305" i="1"/>
  <c r="D303" i="1"/>
  <c r="X67" i="8" l="1"/>
  <c r="X68" i="8" s="1"/>
  <c r="Z56" i="8"/>
  <c r="AA56" i="8" s="1"/>
  <c r="AB56" i="8" s="1"/>
  <c r="AC56" i="8" s="1"/>
  <c r="C256" i="8" s="1"/>
  <c r="D305" i="1"/>
  <c r="Q52" i="1"/>
  <c r="D304" i="1"/>
  <c r="Y67" i="8" l="1"/>
  <c r="Y68" i="8" s="1"/>
  <c r="Z57" i="8"/>
  <c r="S52" i="1"/>
  <c r="R52" i="1"/>
  <c r="C255" i="8" l="1"/>
  <c r="AA57" i="8"/>
  <c r="AB57" i="8" s="1"/>
  <c r="AC57" i="8" s="1"/>
  <c r="C257" i="8" s="1"/>
  <c r="C307" i="1"/>
  <c r="Q53" i="1"/>
  <c r="Z58" i="8" l="1"/>
  <c r="D306" i="1"/>
  <c r="S53" i="1"/>
  <c r="R53" i="1"/>
  <c r="Q54" i="1" l="1"/>
  <c r="AA58" i="8"/>
  <c r="R54" i="1"/>
  <c r="S54" i="1"/>
  <c r="C309" i="1" s="1"/>
  <c r="C308" i="1"/>
  <c r="Q55" i="1" l="1"/>
  <c r="AB58" i="8"/>
  <c r="AC58" i="8" s="1"/>
  <c r="C258" i="8" s="1"/>
  <c r="R55" i="1"/>
  <c r="Q56" i="1" s="1"/>
  <c r="S55" i="1"/>
  <c r="C310" i="1" s="1"/>
  <c r="D309" i="1"/>
  <c r="D308" i="1"/>
  <c r="D307" i="1"/>
  <c r="Z59" i="8" l="1"/>
  <c r="R56" i="1"/>
  <c r="Q57" i="1" s="1"/>
  <c r="S56" i="1"/>
  <c r="AA59" i="8" l="1"/>
  <c r="AB59" i="8" s="1"/>
  <c r="AC59" i="8" s="1"/>
  <c r="C259" i="8" s="1"/>
  <c r="S57" i="1"/>
  <c r="C312" i="1" s="1"/>
  <c r="R57" i="1"/>
  <c r="Q58" i="1" s="1"/>
  <c r="C311" i="1"/>
  <c r="Z60" i="8" l="1"/>
  <c r="AA60" i="8" s="1"/>
  <c r="AB60" i="8" s="1"/>
  <c r="AC60" i="8" s="1"/>
  <c r="C260" i="8" s="1"/>
  <c r="D311" i="1"/>
  <c r="D310" i="1"/>
  <c r="R58" i="1"/>
  <c r="S58" i="1"/>
  <c r="C313" i="1" s="1"/>
  <c r="Z61" i="8" l="1"/>
  <c r="AA61" i="8" s="1"/>
  <c r="D312" i="1"/>
  <c r="Q59" i="1"/>
  <c r="AB61" i="8" l="1"/>
  <c r="AC61" i="8" s="1"/>
  <c r="C261" i="8" s="1"/>
  <c r="Z62" i="8"/>
  <c r="AA62" i="8" s="1"/>
  <c r="AB62" i="8" s="1"/>
  <c r="AC62" i="8" s="1"/>
  <c r="C262" i="8" s="1"/>
  <c r="R59" i="1"/>
  <c r="S59" i="1"/>
  <c r="C314" i="1" s="1"/>
  <c r="Z63" i="8" l="1"/>
  <c r="AA63" i="8" s="1"/>
  <c r="AB63" i="8" s="1"/>
  <c r="AC63" i="8" s="1"/>
  <c r="C263" i="8" s="1"/>
  <c r="D313" i="1"/>
  <c r="Q60" i="1"/>
  <c r="Z64" i="8" l="1"/>
  <c r="R60" i="1"/>
  <c r="S60" i="1"/>
  <c r="C315" i="1" s="1"/>
  <c r="Q61" i="1"/>
  <c r="AA64" i="8" l="1"/>
  <c r="AB64" i="8" s="1"/>
  <c r="AC64" i="8" s="1"/>
  <c r="C264" i="8" s="1"/>
  <c r="R61" i="1"/>
  <c r="R62" i="1" s="1"/>
  <c r="S61" i="1"/>
  <c r="T50" i="1" s="1"/>
  <c r="D314" i="1"/>
  <c r="Z65" i="8" l="1"/>
  <c r="U50" i="1"/>
  <c r="V50" i="1" s="1"/>
  <c r="C316" i="1"/>
  <c r="S62" i="1"/>
  <c r="AA65" i="8" l="1"/>
  <c r="AB65" i="8" s="1"/>
  <c r="AC65" i="8" s="1"/>
  <c r="C265" i="8" s="1"/>
  <c r="D316" i="1"/>
  <c r="I66" i="1"/>
  <c r="D315" i="1"/>
  <c r="T51" i="1"/>
  <c r="Z66" i="8" l="1"/>
  <c r="AA66" i="8" s="1"/>
  <c r="AB66" i="8" s="1"/>
  <c r="AC66" i="8" s="1"/>
  <c r="C266" i="8" s="1"/>
  <c r="U51" i="1"/>
  <c r="T52" i="1" s="1"/>
  <c r="Z67" i="8" l="1"/>
  <c r="AA67" i="8" s="1"/>
  <c r="U52" i="1"/>
  <c r="T53" i="1" s="1"/>
  <c r="V51" i="1"/>
  <c r="V52" i="1" l="1"/>
  <c r="AB67" i="8"/>
  <c r="AA68" i="8"/>
  <c r="U53" i="1"/>
  <c r="T54" i="1" s="1"/>
  <c r="V53" i="1" l="1"/>
  <c r="AB68" i="8"/>
  <c r="AC67" i="8"/>
  <c r="U54" i="1"/>
  <c r="T55" i="1" s="1"/>
  <c r="V54" i="1" l="1"/>
  <c r="C267" i="8"/>
  <c r="AC68" i="8"/>
  <c r="B71" i="8"/>
  <c r="U55" i="1"/>
  <c r="V55" i="1" s="1"/>
  <c r="T56" i="1"/>
  <c r="C71" i="8" l="1"/>
  <c r="U56" i="1"/>
  <c r="V56" i="1" s="1"/>
  <c r="D71" i="8" l="1"/>
  <c r="E71" i="8" s="1"/>
  <c r="T57" i="1"/>
  <c r="B72" i="8" l="1"/>
  <c r="C268" i="8"/>
  <c r="U57" i="1"/>
  <c r="V57" i="1" s="1"/>
  <c r="T58" i="1"/>
  <c r="C72" i="8" l="1"/>
  <c r="U58" i="1"/>
  <c r="V58" i="1" s="1"/>
  <c r="T59" i="1" l="1"/>
  <c r="D72" i="8"/>
  <c r="E72" i="8" s="1"/>
  <c r="B73" i="8" s="1"/>
  <c r="U59" i="1"/>
  <c r="T60" i="1" s="1"/>
  <c r="V59" i="1"/>
  <c r="C73" i="8" l="1"/>
  <c r="D73" i="8" s="1"/>
  <c r="E73" i="8" s="1"/>
  <c r="C269" i="8"/>
  <c r="U60" i="1"/>
  <c r="V60" i="1" s="1"/>
  <c r="T61" i="1"/>
  <c r="C270" i="8" l="1"/>
  <c r="B74" i="8"/>
  <c r="U61" i="1"/>
  <c r="U62" i="1" s="1"/>
  <c r="I64" i="1" s="1"/>
  <c r="C74" i="8" l="1"/>
  <c r="D74" i="8" s="1"/>
  <c r="E74" i="8" s="1"/>
  <c r="V61" i="1"/>
  <c r="V62" i="1" s="1"/>
  <c r="I65" i="1" s="1"/>
  <c r="C271" i="8" l="1"/>
  <c r="B75" i="8"/>
  <c r="C75" i="8" l="1"/>
  <c r="D75" i="8" s="1"/>
  <c r="E75" i="8" s="1"/>
  <c r="B76" i="8" l="1"/>
  <c r="C76" i="8" s="1"/>
  <c r="C272" i="8"/>
  <c r="D76" i="8" l="1"/>
  <c r="E76" i="8" s="1"/>
  <c r="C273" i="8" s="1"/>
  <c r="B77" i="8" l="1"/>
  <c r="C77" i="8" s="1"/>
  <c r="D77" i="8" s="1"/>
  <c r="E77" i="8" s="1"/>
  <c r="C274" i="8" s="1"/>
  <c r="B78" i="8" l="1"/>
  <c r="C78" i="8" s="1"/>
  <c r="D78" i="8" s="1"/>
  <c r="E78" i="8" s="1"/>
  <c r="C275" i="8" s="1"/>
  <c r="B79" i="8" l="1"/>
  <c r="C79" i="8" l="1"/>
  <c r="D79" i="8" s="1"/>
  <c r="E79" i="8" s="1"/>
  <c r="C276" i="8" s="1"/>
  <c r="B80" i="8" l="1"/>
  <c r="C80" i="8" s="1"/>
  <c r="D80" i="8" l="1"/>
  <c r="E80" i="8" s="1"/>
  <c r="C277" i="8" s="1"/>
  <c r="B81" i="8" l="1"/>
  <c r="C81" i="8" s="1"/>
  <c r="D81" i="8" s="1"/>
  <c r="E81" i="8" s="1"/>
  <c r="C278" i="8" s="1"/>
  <c r="B82" i="8" l="1"/>
  <c r="C82" i="8" s="1"/>
  <c r="C83" i="8" s="1"/>
  <c r="D82" i="8" l="1"/>
  <c r="D83" i="8" s="1"/>
  <c r="E82" i="8" l="1"/>
  <c r="C279" i="8" s="1"/>
  <c r="F71" i="8"/>
  <c r="G71" i="8" s="1"/>
  <c r="E83" i="8" l="1"/>
  <c r="H71" i="8"/>
  <c r="I71" i="8" s="1"/>
  <c r="C280" i="8" s="1"/>
  <c r="F72" i="8" l="1"/>
  <c r="G72" i="8" s="1"/>
  <c r="H72" i="8" s="1"/>
  <c r="I72" i="8" s="1"/>
  <c r="C281" i="8" l="1"/>
  <c r="F73" i="8"/>
  <c r="G73" i="8" l="1"/>
  <c r="H73" i="8" l="1"/>
  <c r="I73" i="8" s="1"/>
  <c r="F74" i="8" s="1"/>
  <c r="G74" i="8" l="1"/>
  <c r="H74" i="8" s="1"/>
  <c r="I74" i="8" s="1"/>
  <c r="C283" i="8" s="1"/>
  <c r="C282" i="8"/>
  <c r="F75" i="8" l="1"/>
  <c r="G75" i="8" s="1"/>
  <c r="H75" i="8" s="1"/>
  <c r="I75" i="8" s="1"/>
  <c r="C284" i="8" l="1"/>
  <c r="F76" i="8"/>
  <c r="G76" i="8" l="1"/>
  <c r="H76" i="8" s="1"/>
  <c r="I76" i="8" s="1"/>
  <c r="C285" i="8" s="1"/>
  <c r="F77" i="8" l="1"/>
  <c r="G77" i="8" l="1"/>
  <c r="H77" i="8" s="1"/>
  <c r="I77" i="8" s="1"/>
  <c r="C286" i="8" s="1"/>
  <c r="F78" i="8" l="1"/>
  <c r="G78" i="8" s="1"/>
  <c r="H78" i="8" s="1"/>
  <c r="I78" i="8" s="1"/>
  <c r="C287" i="8" s="1"/>
  <c r="F79" i="8" l="1"/>
  <c r="G79" i="8" l="1"/>
  <c r="H79" i="8" s="1"/>
  <c r="I79" i="8" s="1"/>
  <c r="C288" i="8" s="1"/>
  <c r="F80" i="8" l="1"/>
  <c r="G80" i="8" s="1"/>
  <c r="H80" i="8" l="1"/>
  <c r="I80" i="8" s="1"/>
  <c r="C289" i="8" s="1"/>
  <c r="F81" i="8" l="1"/>
  <c r="G81" i="8" l="1"/>
  <c r="H81" i="8" s="1"/>
  <c r="I81" i="8" s="1"/>
  <c r="C290" i="8" s="1"/>
  <c r="F82" i="8" l="1"/>
  <c r="G82" i="8" l="1"/>
  <c r="G83" i="8" s="1"/>
  <c r="H82" i="8" l="1"/>
  <c r="H83" i="8" s="1"/>
  <c r="I82" i="8" l="1"/>
  <c r="I83" i="8" s="1"/>
  <c r="J71" i="8"/>
  <c r="C291" i="8" l="1"/>
  <c r="K71" i="8"/>
  <c r="L71" i="8" s="1"/>
  <c r="M71" i="8" s="1"/>
  <c r="C292" i="8" s="1"/>
  <c r="J72" i="8" l="1"/>
  <c r="K72" i="8" l="1"/>
  <c r="L72" i="8" s="1"/>
  <c r="M72" i="8" s="1"/>
  <c r="C293" i="8" s="1"/>
  <c r="J73" i="8" l="1"/>
  <c r="K73" i="8" s="1"/>
  <c r="L73" i="8" s="1"/>
  <c r="M73" i="8" s="1"/>
  <c r="J74" i="8" l="1"/>
  <c r="C294" i="8"/>
  <c r="K74" i="8" l="1"/>
  <c r="L74" i="8" s="1"/>
  <c r="M74" i="8" s="1"/>
  <c r="C295" i="8" l="1"/>
  <c r="J75" i="8"/>
  <c r="K75" i="8" l="1"/>
  <c r="L75" i="8" s="1"/>
  <c r="M75" i="8" s="1"/>
  <c r="C296" i="8" l="1"/>
  <c r="J76" i="8"/>
  <c r="K76" i="8" l="1"/>
  <c r="L76" i="8" s="1"/>
  <c r="M76" i="8" s="1"/>
  <c r="C297" i="8" s="1"/>
  <c r="J77" i="8" l="1"/>
  <c r="K77" i="8" l="1"/>
  <c r="L77" i="8" s="1"/>
  <c r="M77" i="8" s="1"/>
  <c r="C298" i="8" s="1"/>
  <c r="J78" i="8" l="1"/>
  <c r="K78" i="8"/>
  <c r="L78" i="8" s="1"/>
  <c r="M78" i="8" s="1"/>
  <c r="C299" i="8" s="1"/>
  <c r="J79" i="8" l="1"/>
  <c r="K79" i="8" l="1"/>
  <c r="L79" i="8" s="1"/>
  <c r="M79" i="8" s="1"/>
  <c r="C300" i="8" s="1"/>
  <c r="J80" i="8" l="1"/>
  <c r="K80" i="8" s="1"/>
  <c r="L80" i="8" l="1"/>
  <c r="M80" i="8" s="1"/>
  <c r="C301" i="8" s="1"/>
  <c r="J81" i="8" l="1"/>
  <c r="K81" i="8" s="1"/>
  <c r="L81" i="8" s="1"/>
  <c r="M81" i="8" s="1"/>
  <c r="C302" i="8" s="1"/>
  <c r="J82" i="8" l="1"/>
  <c r="K82" i="8" s="1"/>
  <c r="K83" i="8" s="1"/>
  <c r="L82" i="8" l="1"/>
  <c r="L83" i="8" s="1"/>
  <c r="M82" i="8" l="1"/>
  <c r="N71" i="8" s="1"/>
  <c r="O71" i="8" s="1"/>
  <c r="C303" i="8" l="1"/>
  <c r="M83" i="8"/>
  <c r="P71" i="8"/>
  <c r="Q71" i="8" s="1"/>
  <c r="N72" i="8" l="1"/>
  <c r="C304" i="8"/>
  <c r="O72" i="8" l="1"/>
  <c r="P72" i="8" s="1"/>
  <c r="Q72" i="8" s="1"/>
  <c r="C305" i="8" l="1"/>
  <c r="N73" i="8"/>
  <c r="O73" i="8" l="1"/>
  <c r="P73" i="8" s="1"/>
  <c r="Q73" i="8" s="1"/>
  <c r="C306" i="8" l="1"/>
  <c r="N74" i="8"/>
  <c r="O74" i="8" l="1"/>
  <c r="P74" i="8" s="1"/>
  <c r="Q74" i="8" s="1"/>
  <c r="C307" i="8" l="1"/>
  <c r="N75" i="8"/>
  <c r="O75" i="8" l="1"/>
  <c r="P75" i="8" l="1"/>
  <c r="Q75" i="8" s="1"/>
  <c r="C308" i="8" s="1"/>
  <c r="N76" i="8" l="1"/>
  <c r="O76" i="8" l="1"/>
  <c r="P76" i="8" l="1"/>
  <c r="Q76" i="8" s="1"/>
  <c r="C309" i="8" s="1"/>
  <c r="N77" i="8" l="1"/>
  <c r="O77" i="8" s="1"/>
  <c r="P77" i="8" s="1"/>
  <c r="Q77" i="8" s="1"/>
  <c r="C310" i="8" s="1"/>
  <c r="N78" i="8" l="1"/>
  <c r="O78" i="8" s="1"/>
  <c r="P78" i="8" s="1"/>
  <c r="Q78" i="8" s="1"/>
  <c r="C311" i="8" s="1"/>
  <c r="N79" i="8" l="1"/>
  <c r="O79" i="8" l="1"/>
  <c r="P79" i="8" l="1"/>
  <c r="Q79" i="8" s="1"/>
  <c r="C312" i="8" s="1"/>
  <c r="N80" i="8" l="1"/>
  <c r="O80" i="8" s="1"/>
  <c r="P80" i="8" s="1"/>
  <c r="Q80" i="8" s="1"/>
  <c r="C313" i="8" s="1"/>
  <c r="N81" i="8" l="1"/>
  <c r="O81" i="8" s="1"/>
  <c r="P81" i="8" l="1"/>
  <c r="Q81" i="8" s="1"/>
  <c r="C314" i="8" s="1"/>
  <c r="N82" i="8" l="1"/>
  <c r="O82" i="8" s="1"/>
  <c r="O83" i="8" s="1"/>
  <c r="P82" i="8" l="1"/>
  <c r="P83" i="8" s="1"/>
  <c r="Q82" i="8" l="1"/>
  <c r="Q83" i="8" s="1"/>
  <c r="R71" i="8" l="1"/>
  <c r="C315" i="8"/>
  <c r="S71" i="8" l="1"/>
  <c r="T71" i="8" s="1"/>
  <c r="U71" i="8" s="1"/>
  <c r="C316" i="8" s="1"/>
  <c r="R72" i="8" l="1"/>
  <c r="S72" i="8" l="1"/>
  <c r="T72" i="8" s="1"/>
  <c r="U72" i="8" s="1"/>
  <c r="C317" i="8" s="1"/>
  <c r="R73" i="8" l="1"/>
  <c r="S73" i="8" s="1"/>
  <c r="T73" i="8" s="1"/>
  <c r="U73" i="8" s="1"/>
  <c r="C318" i="8" s="1"/>
  <c r="R74" i="8" l="1"/>
  <c r="S74" i="8" s="1"/>
  <c r="T74" i="8" s="1"/>
  <c r="U74" i="8" s="1"/>
  <c r="C319" i="8" s="1"/>
  <c r="R75" i="8" l="1"/>
  <c r="S75" i="8" s="1"/>
  <c r="T75" i="8" s="1"/>
  <c r="U75" i="8" s="1"/>
  <c r="C320" i="8" s="1"/>
  <c r="R76" i="8" l="1"/>
  <c r="S76" i="8" s="1"/>
  <c r="T76" i="8" l="1"/>
  <c r="U76" i="8" s="1"/>
  <c r="C321" i="8" s="1"/>
  <c r="R77" i="8" l="1"/>
  <c r="S77" i="8" l="1"/>
  <c r="T77" i="8" s="1"/>
  <c r="U77" i="8" s="1"/>
  <c r="C322" i="8" s="1"/>
  <c r="R78" i="8" l="1"/>
  <c r="S78" i="8" l="1"/>
  <c r="T78" i="8" l="1"/>
  <c r="U78" i="8" s="1"/>
  <c r="C323" i="8" s="1"/>
  <c r="R79" i="8" l="1"/>
  <c r="S79" i="8" s="1"/>
  <c r="T79" i="8" s="1"/>
  <c r="U79" i="8" s="1"/>
  <c r="C324" i="8" s="1"/>
  <c r="R80" i="8" l="1"/>
  <c r="S80" i="8" s="1"/>
  <c r="T80" i="8" s="1"/>
  <c r="U80" i="8" s="1"/>
  <c r="C325" i="8" s="1"/>
  <c r="R81" i="8" l="1"/>
  <c r="S81" i="8" l="1"/>
  <c r="T81" i="8" l="1"/>
  <c r="U81" i="8" l="1"/>
  <c r="R82" i="8"/>
  <c r="S82" i="8" l="1"/>
  <c r="S83" i="8" s="1"/>
  <c r="C326" i="8"/>
  <c r="T82" i="8" l="1"/>
  <c r="T83" i="8" s="1"/>
  <c r="U82" i="8" l="1"/>
  <c r="C327" i="8" s="1"/>
  <c r="V71" i="8"/>
  <c r="U83" i="8" l="1"/>
  <c r="W71" i="8"/>
  <c r="X71" i="8" l="1"/>
  <c r="Y71" i="8" s="1"/>
  <c r="C328" i="8" s="1"/>
  <c r="V72" i="8" l="1"/>
  <c r="W72" i="8" s="1"/>
  <c r="X72" i="8" s="1"/>
  <c r="Y72" i="8" s="1"/>
  <c r="C329" i="8" s="1"/>
  <c r="V73" i="8" l="1"/>
  <c r="W73" i="8" s="1"/>
  <c r="X73" i="8" s="1"/>
  <c r="Y73" i="8" l="1"/>
  <c r="C330" i="8" s="1"/>
  <c r="V74" i="8"/>
  <c r="W74" i="8" l="1"/>
  <c r="X74" i="8" s="1"/>
  <c r="Y74" i="8" s="1"/>
  <c r="C331" i="8" l="1"/>
  <c r="V75" i="8"/>
  <c r="W75" i="8" l="1"/>
  <c r="X75" i="8" s="1"/>
  <c r="Y75" i="8" s="1"/>
  <c r="V76" i="8" l="1"/>
  <c r="W76" i="8"/>
  <c r="C332" i="8"/>
  <c r="X76" i="8" l="1"/>
  <c r="Y76" i="8" s="1"/>
  <c r="C333" i="8" s="1"/>
  <c r="V77" i="8" l="1"/>
  <c r="W77" i="8" s="1"/>
  <c r="X77" i="8" s="1"/>
  <c r="Y77" i="8" s="1"/>
  <c r="C334" i="8" s="1"/>
  <c r="V78" i="8" l="1"/>
  <c r="W78" i="8" s="1"/>
  <c r="X78" i="8" s="1"/>
  <c r="Y78" i="8" s="1"/>
  <c r="C335" i="8" s="1"/>
  <c r="V79" i="8" l="1"/>
  <c r="W79" i="8" s="1"/>
  <c r="X79" i="8" l="1"/>
  <c r="Y79" i="8" s="1"/>
  <c r="C336" i="8" s="1"/>
  <c r="V80" i="8" l="1"/>
  <c r="W80" i="8" s="1"/>
  <c r="X80" i="8" s="1"/>
  <c r="Y80" i="8" s="1"/>
  <c r="C337" i="8" s="1"/>
  <c r="V81" i="8" l="1"/>
  <c r="W81" i="8" s="1"/>
  <c r="X81" i="8" s="1"/>
  <c r="Y81" i="8" s="1"/>
  <c r="C338" i="8" s="1"/>
  <c r="V82" i="8" l="1"/>
  <c r="W82" i="8" s="1"/>
  <c r="W83" i="8" s="1"/>
  <c r="X82" i="8" l="1"/>
  <c r="X83" i="8" s="1"/>
  <c r="Y82" i="8" l="1"/>
  <c r="C339" i="8" s="1"/>
  <c r="K89" i="8" s="1"/>
  <c r="Z71" i="8" l="1"/>
  <c r="Z72" i="8" s="1"/>
  <c r="AA72" i="8" s="1"/>
  <c r="AB72" i="8" s="1"/>
  <c r="Y83" i="8"/>
  <c r="AA71" i="8" l="1"/>
  <c r="AB71" i="8" s="1"/>
  <c r="AC71" i="8" s="1"/>
  <c r="AC72" i="8"/>
  <c r="Z73" i="8"/>
  <c r="AA73" i="8" l="1"/>
  <c r="AB73" i="8" s="1"/>
  <c r="AC73" i="8" l="1"/>
  <c r="Z74" i="8" s="1"/>
  <c r="AA74" i="8" l="1"/>
  <c r="AB74" i="8" s="1"/>
  <c r="AC74" i="8" l="1"/>
  <c r="Z75" i="8"/>
  <c r="AA75" i="8" l="1"/>
  <c r="AB75" i="8" s="1"/>
  <c r="AC75" i="8" l="1"/>
  <c r="Z76" i="8" s="1"/>
  <c r="AA76" i="8" l="1"/>
  <c r="AB76" i="8" s="1"/>
  <c r="AC76" i="8" l="1"/>
  <c r="Z77" i="8"/>
  <c r="AA77" i="8" l="1"/>
  <c r="AB77" i="8" s="1"/>
  <c r="AC77" i="8" l="1"/>
  <c r="Z78" i="8"/>
  <c r="AA78" i="8" l="1"/>
  <c r="AB78" i="8" s="1"/>
  <c r="AC78" i="8" l="1"/>
  <c r="Z79" i="8" s="1"/>
  <c r="AA79" i="8" l="1"/>
  <c r="AB79" i="8" s="1"/>
  <c r="AC79" i="8" l="1"/>
  <c r="Z80" i="8" s="1"/>
  <c r="AA80" i="8" l="1"/>
  <c r="AB80" i="8" s="1"/>
  <c r="AC80" i="8" l="1"/>
  <c r="Z81" i="8"/>
  <c r="AA81" i="8" l="1"/>
  <c r="AB81" i="8" l="1"/>
  <c r="AC81" i="8" s="1"/>
  <c r="Z82" i="8" l="1"/>
  <c r="AA82" i="8" s="1"/>
  <c r="AB82" i="8" l="1"/>
  <c r="AA83" i="8"/>
  <c r="K86" i="8" s="1"/>
  <c r="AB83" i="8" l="1"/>
  <c r="K87" i="8" s="1"/>
  <c r="AC82" i="8"/>
  <c r="AC83" i="8" s="1"/>
  <c r="K88" i="8" s="1"/>
  <c r="K85" i="8" l="1"/>
</calcChain>
</file>

<file path=xl/sharedStrings.xml><?xml version="1.0" encoding="utf-8"?>
<sst xmlns="http://schemas.openxmlformats.org/spreadsheetml/2006/main" count="361" uniqueCount="106">
  <si>
    <t>Есть</t>
  </si>
  <si>
    <t>Нет</t>
  </si>
  <si>
    <t>Класика</t>
  </si>
  <si>
    <t xml:space="preserve">ТИПОВА ФОРМА </t>
  </si>
  <si>
    <t>Сума / ліміт кредиту, грн.</t>
  </si>
  <si>
    <t>Орієнтовна загальна вартість кредиту для споживача за весь строк користування кредитом (у т.ч. тіло кредиту, відсотки, комісії та інші платежі), грн.</t>
  </si>
  <si>
    <t>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</si>
  <si>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 
Реальна річна процентна ставка обчислена з використанням фінансової функції ЧИСТВНДОХ програмного продукту Microsoft Excel.</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</si>
  <si>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</si>
  <si>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Дата надання інформації:</t>
  </si>
  <si>
    <t>Підпис споживача:</t>
  </si>
  <si>
    <t>Додаток до Паспорту споживчого кредиту за програмою/продуктом:</t>
  </si>
  <si>
    <t>Строк кредитування, міс.</t>
  </si>
  <si>
    <t>Схема погашення кредиту</t>
  </si>
  <si>
    <t>Ануїтет</t>
  </si>
  <si>
    <t xml:space="preserve">Власний платіж (внесок), %  </t>
  </si>
  <si>
    <t>грн.</t>
  </si>
  <si>
    <t>Процентна ставка (номінальна), % річних</t>
  </si>
  <si>
    <t>Обрані споживачем умови кредитування</t>
  </si>
  <si>
    <t>1 міс.</t>
  </si>
  <si>
    <t>2.міс</t>
  </si>
  <si>
    <t>3 міс.</t>
  </si>
  <si>
    <t>Місяць</t>
  </si>
  <si>
    <t>Усього</t>
  </si>
  <si>
    <t>1 - й рік</t>
  </si>
  <si>
    <t>2 - й рік</t>
  </si>
  <si>
    <t>3 - й рік</t>
  </si>
  <si>
    <t>4 - й рік</t>
  </si>
  <si>
    <t>5 - й рік</t>
  </si>
  <si>
    <t>6 - й рік</t>
  </si>
  <si>
    <t>7 - й рік</t>
  </si>
  <si>
    <t>8 - й рік</t>
  </si>
  <si>
    <t>9 - й рік</t>
  </si>
  <si>
    <t>10 - й рік</t>
  </si>
  <si>
    <t>11 - й рік</t>
  </si>
  <si>
    <t>12 - й рік</t>
  </si>
  <si>
    <t>13 - й рік</t>
  </si>
  <si>
    <t>14 - й рік</t>
  </si>
  <si>
    <t>15 - й рік</t>
  </si>
  <si>
    <t>16 - й рік</t>
  </si>
  <si>
    <t>17 - й рік</t>
  </si>
  <si>
    <t>18 - й рік</t>
  </si>
  <si>
    <t>19 - й рік</t>
  </si>
  <si>
    <t>20 - й рік</t>
  </si>
  <si>
    <t>21 - й рік</t>
  </si>
  <si>
    <t>Залишок по кредиту</t>
  </si>
  <si>
    <t>Проценти до сплати</t>
  </si>
  <si>
    <t>Загальний платіж</t>
  </si>
  <si>
    <t>Реальна річна процентна ставка, % річних</t>
  </si>
  <si>
    <t>ПІБ, підпис.</t>
  </si>
  <si>
    <t>Значення у цій колонці зазначається  департаментом роздрібного банкінгу  згідно умов програми/продукту кредитування та можуть корегуватися (додаватися або вилучатися )</t>
  </si>
  <si>
    <t>Значення у цій колонці зазначається підрозділом Банку, до якого звернувся споживач</t>
  </si>
  <si>
    <t>Комісія за надання кредиту, %  від суми кредиту, без ПДВ</t>
  </si>
  <si>
    <t>4. міс.</t>
  </si>
  <si>
    <t>5.міс</t>
  </si>
  <si>
    <t>6.міс.</t>
  </si>
  <si>
    <t>7.міс.</t>
  </si>
  <si>
    <t>8.міс</t>
  </si>
  <si>
    <t>9.міс.</t>
  </si>
  <si>
    <t>10.міс.</t>
  </si>
  <si>
    <t>11.міс</t>
  </si>
  <si>
    <t>12 міс.</t>
  </si>
  <si>
    <t>Додаток 1 до протоколу Кредитної Ради АБ "УКРГАЗБАНК" від 01.06.2017 №92/12</t>
  </si>
  <si>
    <t>“Житло в кредит” (вторинний ринок)</t>
  </si>
  <si>
    <t>Відкриття поточного рахунку, грн. (при необхідності)</t>
  </si>
  <si>
    <t>Загальні витрати за кредитом (платежі за додаткові та супутні послуги кредитодавця, пов'язані з отриманням, обслуговуванням та поверненням кредиту), грн.</t>
  </si>
  <si>
    <t>Переказ/видача коштів з поточного рахунку споживача за тарифним планом "Приватний", % від суми переказу (суми кредиту)</t>
  </si>
  <si>
    <t>Відкрито картку в АБ «УКРГАЗБАНК» для отримання заробітної плати в рамках зарплатно-карткових проектів</t>
  </si>
  <si>
    <t>Так</t>
  </si>
  <si>
    <t>Ні</t>
  </si>
  <si>
    <t>Вартість забезпечення, грн.</t>
  </si>
  <si>
    <t>Сума кредиту, грн.</t>
  </si>
  <si>
    <t>на придбання АВТО</t>
  </si>
  <si>
    <t>оплату Комісії за надання кредиту</t>
  </si>
  <si>
    <t>оплату страхового платежу за перший рік страхування за договором страхування життя або від нещасного випадку</t>
  </si>
  <si>
    <t>оплату страхового платежу за перший рік страхування за договором страхування транспортного засобу (КАСКО)</t>
  </si>
  <si>
    <t xml:space="preserve">Відкриття поточного рахунку, грн. </t>
  </si>
  <si>
    <t>…</t>
  </si>
  <si>
    <t>Додаткові платежі на користь Банку/третіх осіб</t>
  </si>
  <si>
    <t>Орієнтовна реальна річна процентна ставка, % річних</t>
  </si>
  <si>
    <t>Застереження: наведені обчислення орієнтовної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</si>
  <si>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Орієнтовна 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 
Орієнтовна реальна річна процентна ставка обчислена з використанням фінансової функції ЧИСТВНДОХ програмного продукту Microsoft Excel.</t>
  </si>
  <si>
    <t>Додаток 6.1. до протоколу Кредитної Ради АБ "УКРГАЗБАНК" від 14.01.2020 №9/5</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</si>
  <si>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орієнтовної реальної річної процентної ставки та орієнтовної загальної вартості кредиту для споживача.</t>
  </si>
  <si>
    <t>Відкриття поточного рахунку, операції за яким здійснюються з використанням електронних платіжних засобів ("ЕКО-кредитка")</t>
  </si>
  <si>
    <t>окремо плата не стягується</t>
  </si>
  <si>
    <t>Державне мито за посвідчення договору забезпечення, % від вартості забезпечення</t>
  </si>
  <si>
    <t>Комісія за надання кредиту, % від суми кредиту</t>
  </si>
  <si>
    <t>місяці кредитування , міс</t>
  </si>
  <si>
    <t>Процентна ставка (номінальна), % річних на перші</t>
  </si>
  <si>
    <t>1/%</t>
  </si>
  <si>
    <t>Калькулятор
Житло в кредит (вторинний ринок)</t>
  </si>
  <si>
    <t>заповнюється Клієнтом, виходячи з обраних умов</t>
  </si>
  <si>
    <t>Збір на обов'язкове державне пенсійне страхування, 1% від вартості нерухомості</t>
  </si>
  <si>
    <t>Послуги нотаріуса (орієнтовно), грн.</t>
  </si>
  <si>
    <t>Вартiсть послуг нотарiуса щодо державної реєстрацiї припинення iпотеки в ДРРП, грн. (в кінці строку кредиту), орієнтовно</t>
  </si>
  <si>
    <t>Страхування предмету забезпечення, % від вартості забезпечення
 (щорічно, після отримання правовстановлюючих документів на нерухомість), орієнтовно</t>
  </si>
  <si>
    <t>Страхування особисто Позичальника, % від суми залишку заборгованості по кредиту (щорічно), орієнтовно</t>
  </si>
  <si>
    <t>Оцінка предмету забезпечення СОД (орієнтовно), грн.</t>
  </si>
  <si>
    <t>Платежі за супровідні послуги кредитодавця, обов'язкові для укладання договору  (оплачується в грн.):</t>
  </si>
  <si>
    <t>Платежі за супровідні послуги третіх осіб, обов'язкові для укладення договору/отримання, 
обслуговування та повернення кредиту (оплачуються у грн.)</t>
  </si>
  <si>
    <t>Загальні витрати за кредитом (проценти за користуваннґ кредитом, комісії та інші обов'язкові платежі за супровідні послуги кредитодавця,кредитного посередника (за наявності) та третії осіб, пов'язані з отриманням, обслуговуванням та поверненням кредиту), грн., з них:</t>
  </si>
  <si>
    <t xml:space="preserve"> - Платежі за супровідні послуги кредитодавця, пов'язані з отриманням, обслуговуванням та поверненням кредиту, грн.</t>
  </si>
  <si>
    <t xml:space="preserve"> - Платежі за супровідні послуги третіх осіб, пов'язані з отриманням, обслуговуванням та поверненням кредиту), грн.</t>
  </si>
  <si>
    <t>згідно тарифів на оцінку квартири</t>
  </si>
  <si>
    <t>Комісія за управління кредитними коштами, в частині оформлення договорів забезпечення, % від суми кредиту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</si>
</sst>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р_._-;\-* #,##0.00_р_._-;_-* &quot;-&quot;??_р_._-;_-@_-"/>
    <numFmt numFmtId="165" formatCode="mmmm"/>
    <numFmt numFmtId="166" formatCode="0.0000"/>
    <numFmt numFmtId="167" formatCode="0.000000"/>
    <numFmt numFmtId="168" formatCode="0.0%"/>
  </numFmts>
  <fonts count="19" x14ac:knownFonts="1">
    <font>
      <sz val="10"/>
      <name val="Arial Cyr"/>
      <charset val="204"/>
    </font>
    <font>
      <sz val="10"/>
      <name val="Arial Cyr"/>
      <charset val="204"/>
    </font>
    <font>
      <u/>
      <sz val="10"/>
      <color indexed="12"/>
      <name val="Arial Cyr"/>
      <charset val="204"/>
    </font>
    <font>
      <sz val="10"/>
      <name val="Arial Cyr"/>
      <charset val="204"/>
    </font>
    <font>
      <sz val="11"/>
      <color indexed="8"/>
      <name val="Times New Roman"/>
      <family val="1"/>
      <charset val="204"/>
    </font>
    <font>
      <sz val="11"/>
      <name val="Times New Roman"/>
      <family val="1"/>
      <charset val="204"/>
    </font>
    <font>
      <u/>
      <sz val="11"/>
      <name val="Times New Roman"/>
      <family val="1"/>
      <charset val="204"/>
    </font>
    <font>
      <u/>
      <sz val="11"/>
      <color indexed="12"/>
      <name val="Times New Roman"/>
      <family val="1"/>
      <charset val="204"/>
    </font>
    <font>
      <sz val="11"/>
      <color indexed="9"/>
      <name val="Times New Roman"/>
      <family val="1"/>
      <charset val="204"/>
    </font>
    <font>
      <sz val="11"/>
      <color indexed="12"/>
      <name val="Times New Roman"/>
      <family val="1"/>
      <charset val="204"/>
    </font>
    <font>
      <sz val="11"/>
      <color indexed="8"/>
      <name val="Times New Roman"/>
      <family val="1"/>
      <charset val="204"/>
    </font>
    <font>
      <i/>
      <sz val="10"/>
      <name val="Arial Cyr"/>
      <charset val="204"/>
    </font>
    <font>
      <b/>
      <sz val="14"/>
      <name val="Times New Roman"/>
      <family val="1"/>
      <charset val="204"/>
    </font>
    <font>
      <i/>
      <sz val="11"/>
      <name val="Times New Roman"/>
      <family val="1"/>
      <charset val="204"/>
    </font>
    <font>
      <sz val="11"/>
      <color theme="1"/>
      <name val="Calibri"/>
      <family val="2"/>
      <scheme val="minor"/>
    </font>
    <font>
      <sz val="11"/>
      <color theme="1"/>
      <name val="Times New Roman"/>
      <family val="1"/>
      <charset val="204"/>
    </font>
    <font>
      <sz val="11"/>
      <color rgb="FFFF0000"/>
      <name val="Times New Roman"/>
      <family val="1"/>
      <charset val="204"/>
    </font>
    <font>
      <sz val="11"/>
      <color theme="1" tint="0.499984740745262"/>
      <name val="Times New Roman"/>
      <family val="1"/>
      <charset val="204"/>
    </font>
    <font>
      <i/>
      <sz val="11"/>
      <color rgb="FFFF0000"/>
      <name val="Times New Roman"/>
      <family val="1"/>
      <charset val="204"/>
    </font>
  </fonts>
  <fills count="7">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s>
  <borders count="31">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top/>
      <bottom style="thin">
        <color indexed="64"/>
      </bottom>
      <diagonal/>
    </border>
  </borders>
  <cellStyleXfs count="6">
    <xf numFmtId="0" fontId="0" fillId="0" borderId="0"/>
    <xf numFmtId="0" fontId="2"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cellStyleXfs>
  <cellXfs count="197">
    <xf numFmtId="0" fontId="0" fillId="0" borderId="0" xfId="0"/>
    <xf numFmtId="0" fontId="5" fillId="0" borderId="0" xfId="0" applyFont="1" applyFill="1" applyProtection="1">
      <protection hidden="1"/>
    </xf>
    <xf numFmtId="0" fontId="5" fillId="0" borderId="0" xfId="0" applyFont="1" applyProtection="1">
      <protection hidden="1"/>
    </xf>
    <xf numFmtId="0" fontId="5" fillId="0" borderId="0" xfId="0" applyFont="1" applyAlignment="1" applyProtection="1">
      <protection hidden="1"/>
    </xf>
    <xf numFmtId="0" fontId="5" fillId="4" borderId="0" xfId="0" applyFont="1" applyFill="1" applyProtection="1">
      <protection hidden="1"/>
    </xf>
    <xf numFmtId="0" fontId="5" fillId="0" borderId="2" xfId="0" applyFont="1" applyFill="1" applyBorder="1" applyAlignment="1" applyProtection="1">
      <alignment horizontal="center" vertical="center" wrapText="1" shrinkToFit="1"/>
      <protection hidden="1"/>
    </xf>
    <xf numFmtId="0" fontId="5" fillId="0" borderId="3" xfId="0" applyFont="1" applyFill="1" applyBorder="1" applyAlignment="1" applyProtection="1">
      <alignment horizontal="center" vertical="center" wrapText="1" shrinkToFit="1"/>
      <protection hidden="1"/>
    </xf>
    <xf numFmtId="165" fontId="5" fillId="0" borderId="4" xfId="0" applyNumberFormat="1" applyFont="1" applyFill="1" applyBorder="1" applyAlignment="1" applyProtection="1">
      <alignment horizontal="left" shrinkToFit="1"/>
      <protection hidden="1"/>
    </xf>
    <xf numFmtId="4" fontId="5" fillId="0" borderId="5" xfId="0" applyNumberFormat="1" applyFont="1" applyFill="1" applyBorder="1" applyAlignment="1" applyProtection="1">
      <alignment shrinkToFit="1"/>
      <protection hidden="1"/>
    </xf>
    <xf numFmtId="4" fontId="5" fillId="0" borderId="1" xfId="0" applyNumberFormat="1" applyFont="1" applyFill="1" applyBorder="1" applyAlignment="1" applyProtection="1">
      <alignment shrinkToFit="1"/>
      <protection hidden="1"/>
    </xf>
    <xf numFmtId="4" fontId="5" fillId="0" borderId="6" xfId="0" applyNumberFormat="1" applyFont="1" applyFill="1" applyBorder="1" applyAlignment="1" applyProtection="1">
      <alignment shrinkToFit="1"/>
      <protection hidden="1"/>
    </xf>
    <xf numFmtId="4" fontId="5" fillId="0" borderId="7" xfId="0" applyNumberFormat="1" applyFont="1" applyFill="1" applyBorder="1" applyProtection="1">
      <protection hidden="1"/>
    </xf>
    <xf numFmtId="4" fontId="5" fillId="0" borderId="8" xfId="0" applyNumberFormat="1" applyFont="1" applyFill="1" applyBorder="1" applyProtection="1">
      <protection hidden="1"/>
    </xf>
    <xf numFmtId="4" fontId="5" fillId="0" borderId="0" xfId="0" applyNumberFormat="1" applyFont="1" applyFill="1" applyBorder="1" applyAlignment="1" applyProtection="1">
      <protection hidden="1"/>
    </xf>
    <xf numFmtId="4" fontId="5" fillId="0" borderId="0" xfId="0" applyNumberFormat="1" applyFont="1" applyFill="1" applyBorder="1" applyProtection="1">
      <protection hidden="1"/>
    </xf>
    <xf numFmtId="0" fontId="7" fillId="0" borderId="0" xfId="1" applyFont="1" applyFill="1" applyAlignment="1" applyProtection="1">
      <alignment horizontal="center"/>
      <protection hidden="1"/>
    </xf>
    <xf numFmtId="0" fontId="7" fillId="0" borderId="0" xfId="1" applyFont="1" applyAlignment="1" applyProtection="1">
      <alignment horizontal="center" vertical="center"/>
      <protection hidden="1"/>
    </xf>
    <xf numFmtId="0" fontId="6" fillId="0" borderId="0" xfId="0" applyFont="1" applyFill="1" applyProtection="1">
      <protection hidden="1"/>
    </xf>
    <xf numFmtId="0" fontId="6" fillId="0" borderId="0" xfId="0" applyFont="1" applyFill="1" applyBorder="1" applyProtection="1">
      <protection hidden="1"/>
    </xf>
    <xf numFmtId="0" fontId="5" fillId="0" borderId="0" xfId="0" applyFont="1" applyAlignment="1" applyProtection="1">
      <alignment horizontal="center" vertical="center"/>
      <protection hidden="1"/>
    </xf>
    <xf numFmtId="0" fontId="5" fillId="0" borderId="0" xfId="0" applyFont="1" applyBorder="1" applyProtection="1">
      <protection hidden="1"/>
    </xf>
    <xf numFmtId="0" fontId="8" fillId="0" borderId="0" xfId="0" applyFont="1" applyFill="1" applyProtection="1">
      <protection hidden="1"/>
    </xf>
    <xf numFmtId="167" fontId="9" fillId="0" borderId="0" xfId="0" applyNumberFormat="1" applyFont="1" applyFill="1" applyBorder="1" applyProtection="1">
      <protection hidden="1"/>
    </xf>
    <xf numFmtId="0" fontId="6" fillId="0" borderId="0" xfId="0" applyFont="1" applyFill="1" applyBorder="1" applyAlignment="1" applyProtection="1">
      <alignment vertical="top"/>
      <protection hidden="1"/>
    </xf>
    <xf numFmtId="4" fontId="5" fillId="0" borderId="0" xfId="0" applyNumberFormat="1" applyFont="1" applyProtection="1">
      <protection hidden="1"/>
    </xf>
    <xf numFmtId="0" fontId="5" fillId="0" borderId="0" xfId="0" applyFont="1" applyFill="1" applyBorder="1" applyProtection="1">
      <protection hidden="1"/>
    </xf>
    <xf numFmtId="0" fontId="5" fillId="2" borderId="9" xfId="0" applyFont="1" applyFill="1" applyBorder="1" applyAlignment="1" applyProtection="1">
      <alignment horizontal="left" vertical="center"/>
      <protection hidden="1"/>
    </xf>
    <xf numFmtId="0" fontId="5" fillId="0" borderId="0" xfId="0" applyFont="1" applyFill="1" applyAlignment="1" applyProtection="1">
      <alignment horizontal="left"/>
      <protection hidden="1"/>
    </xf>
    <xf numFmtId="166" fontId="5" fillId="0" borderId="0" xfId="0" applyNumberFormat="1" applyFont="1" applyFill="1" applyAlignment="1" applyProtection="1">
      <protection hidden="1"/>
    </xf>
    <xf numFmtId="4" fontId="5" fillId="0" borderId="10" xfId="0" applyNumberFormat="1" applyFont="1" applyFill="1" applyBorder="1" applyAlignment="1" applyProtection="1">
      <alignment shrinkToFit="1"/>
      <protection hidden="1"/>
    </xf>
    <xf numFmtId="0" fontId="6" fillId="0" borderId="11" xfId="0" applyFont="1" applyFill="1" applyBorder="1" applyAlignment="1" applyProtection="1">
      <alignment vertical="top"/>
      <protection hidden="1"/>
    </xf>
    <xf numFmtId="4" fontId="5" fillId="0" borderId="8" xfId="0" applyNumberFormat="1" applyFont="1" applyFill="1" applyBorder="1" applyAlignment="1" applyProtection="1">
      <protection hidden="1"/>
    </xf>
    <xf numFmtId="0" fontId="5" fillId="0" borderId="0" xfId="0" applyFont="1" applyAlignment="1" applyProtection="1">
      <alignment horizontal="left"/>
      <protection hidden="1"/>
    </xf>
    <xf numFmtId="0" fontId="10" fillId="0" borderId="0" xfId="1" applyFont="1" applyFill="1" applyBorder="1" applyAlignment="1" applyProtection="1">
      <alignment horizontal="center"/>
      <protection hidden="1"/>
    </xf>
    <xf numFmtId="0" fontId="5" fillId="0" borderId="0" xfId="0" applyFont="1" applyFill="1" applyBorder="1" applyAlignment="1" applyProtection="1">
      <alignment horizontal="right"/>
      <protection hidden="1"/>
    </xf>
    <xf numFmtId="4" fontId="5" fillId="0" borderId="0" xfId="0" applyNumberFormat="1" applyFont="1" applyFill="1" applyBorder="1" applyAlignment="1" applyProtection="1">
      <alignment horizontal="left"/>
      <protection hidden="1"/>
    </xf>
    <xf numFmtId="0" fontId="16" fillId="0" borderId="0" xfId="0" applyFont="1" applyAlignment="1" applyProtection="1">
      <alignment horizontal="left"/>
      <protection hidden="1"/>
    </xf>
    <xf numFmtId="166" fontId="5" fillId="0" borderId="0" xfId="0" applyNumberFormat="1" applyFont="1" applyFill="1" applyAlignment="1" applyProtection="1">
      <alignment horizontal="left"/>
      <protection hidden="1"/>
    </xf>
    <xf numFmtId="0" fontId="16" fillId="0" borderId="0" xfId="1" applyFont="1" applyFill="1" applyBorder="1" applyAlignment="1" applyProtection="1">
      <alignment vertical="center" wrapText="1"/>
      <protection hidden="1"/>
    </xf>
    <xf numFmtId="0" fontId="5" fillId="0" borderId="0" xfId="0" applyFont="1" applyFill="1" applyAlignment="1" applyProtection="1">
      <alignment horizontal="center"/>
      <protection hidden="1"/>
    </xf>
    <xf numFmtId="0" fontId="16" fillId="0" borderId="0" xfId="1" applyFont="1" applyFill="1" applyBorder="1" applyAlignment="1" applyProtection="1">
      <alignment horizontal="left" vertical="center" wrapText="1"/>
      <protection hidden="1"/>
    </xf>
    <xf numFmtId="14" fontId="0" fillId="0" borderId="0" xfId="0" applyNumberFormat="1" applyProtection="1">
      <protection hidden="1"/>
    </xf>
    <xf numFmtId="14" fontId="0" fillId="4" borderId="0" xfId="0" applyNumberFormat="1" applyFill="1" applyProtection="1">
      <protection hidden="1"/>
    </xf>
    <xf numFmtId="4" fontId="5" fillId="4" borderId="0" xfId="0" applyNumberFormat="1" applyFont="1" applyFill="1" applyProtection="1">
      <protection hidden="1"/>
    </xf>
    <xf numFmtId="0" fontId="5" fillId="0" borderId="12" xfId="0" applyFont="1" applyFill="1" applyBorder="1" applyAlignment="1" applyProtection="1">
      <alignment horizontal="left" shrinkToFit="1"/>
      <protection hidden="1"/>
    </xf>
    <xf numFmtId="4" fontId="5" fillId="3" borderId="13" xfId="0" applyNumberFormat="1" applyFont="1" applyFill="1" applyBorder="1" applyAlignment="1" applyProtection="1">
      <protection hidden="1"/>
    </xf>
    <xf numFmtId="0" fontId="5" fillId="3" borderId="0" xfId="0" applyFont="1" applyFill="1" applyAlignment="1" applyProtection="1">
      <protection hidden="1"/>
    </xf>
    <xf numFmtId="10" fontId="5" fillId="3" borderId="14" xfId="3" applyNumberFormat="1" applyFont="1" applyFill="1" applyBorder="1" applyAlignment="1" applyProtection="1">
      <protection hidden="1"/>
    </xf>
    <xf numFmtId="0" fontId="6" fillId="0" borderId="15"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10" fontId="5" fillId="0" borderId="0" xfId="0" applyNumberFormat="1" applyFont="1" applyProtection="1">
      <protection hidden="1"/>
    </xf>
    <xf numFmtId="168" fontId="5" fillId="0" borderId="0" xfId="0" applyNumberFormat="1" applyFont="1" applyProtection="1">
      <protection hidden="1"/>
    </xf>
    <xf numFmtId="0" fontId="16" fillId="0" borderId="0" xfId="0" applyFont="1" applyAlignment="1" applyProtection="1">
      <alignment horizontal="left"/>
      <protection hidden="1"/>
    </xf>
    <xf numFmtId="0" fontId="5" fillId="0" borderId="0" xfId="0" applyFont="1" applyAlignment="1" applyProtection="1">
      <alignment horizontal="right"/>
      <protection hidden="1"/>
    </xf>
    <xf numFmtId="0" fontId="0" fillId="0" borderId="18" xfId="0" applyBorder="1" applyAlignment="1">
      <alignment horizontal="right"/>
    </xf>
    <xf numFmtId="0" fontId="5" fillId="2" borderId="0" xfId="0" applyFont="1" applyFill="1" applyBorder="1" applyAlignment="1" applyProtection="1">
      <alignment horizontal="left" vertical="center"/>
      <protection hidden="1"/>
    </xf>
    <xf numFmtId="0" fontId="0" fillId="0" borderId="18" xfId="0" applyBorder="1" applyAlignment="1">
      <alignment horizontal="right" wrapText="1"/>
    </xf>
    <xf numFmtId="0" fontId="5" fillId="0" borderId="19" xfId="0" applyFont="1" applyFill="1" applyBorder="1" applyAlignment="1" applyProtection="1">
      <alignment horizontal="left" shrinkToFit="1"/>
      <protection hidden="1"/>
    </xf>
    <xf numFmtId="0" fontId="0" fillId="0" borderId="0" xfId="0" applyFill="1"/>
    <xf numFmtId="10" fontId="5" fillId="3" borderId="14" xfId="4" applyNumberFormat="1" applyFont="1" applyFill="1" applyBorder="1" applyAlignment="1" applyProtection="1">
      <protection hidden="1"/>
    </xf>
    <xf numFmtId="10" fontId="5" fillId="0" borderId="0" xfId="0" applyNumberFormat="1" applyFont="1" applyFill="1" applyProtection="1">
      <protection hidden="1"/>
    </xf>
    <xf numFmtId="0" fontId="5" fillId="0" borderId="21" xfId="0" applyFont="1" applyFill="1" applyBorder="1" applyAlignment="1" applyProtection="1">
      <alignment horizontal="center" vertical="center" wrapText="1" shrinkToFit="1"/>
      <protection hidden="1"/>
    </xf>
    <xf numFmtId="2" fontId="16" fillId="4" borderId="20" xfId="4" applyNumberFormat="1" applyFont="1" applyFill="1" applyBorder="1" applyAlignment="1" applyProtection="1">
      <alignment horizontal="right"/>
      <protection hidden="1"/>
    </xf>
    <xf numFmtId="2" fontId="16" fillId="4" borderId="18" xfId="4" applyNumberFormat="1" applyFont="1" applyFill="1" applyBorder="1" applyAlignment="1" applyProtection="1">
      <alignment horizontal="right"/>
      <protection hidden="1"/>
    </xf>
    <xf numFmtId="0" fontId="5" fillId="0" borderId="0" xfId="0" applyFont="1" applyFill="1" applyBorder="1" applyAlignment="1" applyProtection="1">
      <alignment horizontal="center" vertical="center" wrapText="1" shrinkToFit="1"/>
      <protection hidden="1"/>
    </xf>
    <xf numFmtId="0" fontId="0" fillId="0" borderId="0" xfId="0" applyProtection="1">
      <protection hidden="1"/>
    </xf>
    <xf numFmtId="0" fontId="5" fillId="4" borderId="0" xfId="0" applyFont="1" applyFill="1" applyAlignment="1" applyProtection="1">
      <protection hidden="1"/>
    </xf>
    <xf numFmtId="0" fontId="5" fillId="0" borderId="13" xfId="0" applyFont="1" applyFill="1" applyBorder="1" applyAlignment="1" applyProtection="1">
      <alignment horizontal="left" shrinkToFit="1"/>
      <protection hidden="1"/>
    </xf>
    <xf numFmtId="0" fontId="5" fillId="0" borderId="20" xfId="0" applyFont="1" applyFill="1" applyBorder="1" applyAlignment="1" applyProtection="1">
      <alignment horizontal="left" shrinkToFit="1"/>
      <protection hidden="1"/>
    </xf>
    <xf numFmtId="0" fontId="5" fillId="0" borderId="25" xfId="0" applyFont="1" applyFill="1" applyBorder="1" applyAlignment="1" applyProtection="1">
      <alignment horizontal="left" shrinkToFit="1"/>
      <protection hidden="1"/>
    </xf>
    <xf numFmtId="0" fontId="5" fillId="0" borderId="18" xfId="0" applyFont="1" applyFill="1" applyBorder="1" applyAlignment="1" applyProtection="1">
      <alignment horizontal="left" shrinkToFit="1"/>
      <protection hidden="1"/>
    </xf>
    <xf numFmtId="10" fontId="5" fillId="3" borderId="13" xfId="3" applyNumberFormat="1" applyFont="1" applyFill="1" applyBorder="1" applyAlignment="1" applyProtection="1">
      <alignment horizontal="right"/>
    </xf>
    <xf numFmtId="0" fontId="6" fillId="0" borderId="15"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0" fontId="5" fillId="0" borderId="20" xfId="0" applyFont="1" applyFill="1" applyBorder="1" applyAlignment="1" applyProtection="1">
      <alignment horizontal="left" vertical="center" wrapText="1" shrinkToFit="1"/>
      <protection hidden="1"/>
    </xf>
    <xf numFmtId="0" fontId="5" fillId="0" borderId="25" xfId="0" applyFont="1" applyFill="1" applyBorder="1" applyAlignment="1" applyProtection="1">
      <alignment horizontal="left" vertical="center" wrapText="1" shrinkToFit="1"/>
      <protection hidden="1"/>
    </xf>
    <xf numFmtId="0" fontId="5" fillId="0" borderId="18" xfId="0" applyFont="1" applyFill="1" applyBorder="1" applyAlignment="1" applyProtection="1">
      <alignment horizontal="left" vertical="center" wrapText="1" shrinkToFit="1"/>
      <protection hidden="1"/>
    </xf>
    <xf numFmtId="2" fontId="5" fillId="0" borderId="20" xfId="0" applyNumberFormat="1" applyFont="1" applyFill="1" applyBorder="1" applyAlignment="1" applyProtection="1">
      <alignment horizontal="left" vertical="top"/>
      <protection locked="0" hidden="1"/>
    </xf>
    <xf numFmtId="2" fontId="5" fillId="0" borderId="18" xfId="0" applyNumberFormat="1" applyFont="1" applyFill="1" applyBorder="1" applyAlignment="1" applyProtection="1">
      <alignment horizontal="left" vertical="top"/>
      <protection locked="0" hidden="1"/>
    </xf>
    <xf numFmtId="4" fontId="5" fillId="3" borderId="20" xfId="0" applyNumberFormat="1" applyFont="1" applyFill="1" applyBorder="1" applyAlignment="1" applyProtection="1">
      <alignment horizontal="right"/>
      <protection locked="0"/>
    </xf>
    <xf numFmtId="4" fontId="5" fillId="3" borderId="18" xfId="0" applyNumberFormat="1" applyFont="1" applyFill="1" applyBorder="1" applyAlignment="1" applyProtection="1">
      <alignment horizontal="right"/>
      <protection locked="0"/>
    </xf>
    <xf numFmtId="0" fontId="5" fillId="0" borderId="22" xfId="0" applyFont="1" applyFill="1" applyBorder="1" applyAlignment="1" applyProtection="1">
      <alignment horizontal="center" vertical="center" textRotation="45"/>
      <protection hidden="1"/>
    </xf>
    <xf numFmtId="0" fontId="5" fillId="0" borderId="23" xfId="0" applyFont="1" applyFill="1" applyBorder="1" applyAlignment="1" applyProtection="1">
      <alignment horizontal="center" vertical="center" textRotation="45"/>
      <protection hidden="1"/>
    </xf>
    <xf numFmtId="0" fontId="16" fillId="0" borderId="24" xfId="0" applyFont="1" applyBorder="1" applyAlignment="1" applyProtection="1">
      <alignment horizontal="left"/>
      <protection hidden="1"/>
    </xf>
    <xf numFmtId="0" fontId="16" fillId="0" borderId="0" xfId="0" applyFont="1" applyBorder="1" applyAlignment="1" applyProtection="1">
      <alignment horizontal="left"/>
      <protection hidden="1"/>
    </xf>
    <xf numFmtId="0" fontId="15" fillId="3" borderId="14" xfId="2" applyFont="1" applyFill="1" applyBorder="1" applyAlignment="1">
      <alignment horizontal="left" vertical="center" wrapText="1"/>
    </xf>
    <xf numFmtId="0" fontId="15" fillId="3" borderId="13" xfId="2" applyFont="1" applyFill="1" applyBorder="1" applyAlignment="1">
      <alignment horizontal="left" vertical="center" wrapText="1"/>
    </xf>
    <xf numFmtId="0" fontId="0" fillId="3" borderId="13" xfId="0" applyFill="1" applyBorder="1" applyAlignment="1">
      <alignment horizontal="left"/>
    </xf>
    <xf numFmtId="0" fontId="5" fillId="3" borderId="13" xfId="2" applyFont="1" applyFill="1" applyBorder="1" applyAlignment="1">
      <alignment horizontal="left" vertical="center" wrapText="1"/>
    </xf>
    <xf numFmtId="0" fontId="5" fillId="0" borderId="0" xfId="0" applyFont="1" applyFill="1" applyAlignment="1" applyProtection="1">
      <alignment horizontal="left"/>
      <protection hidden="1"/>
    </xf>
    <xf numFmtId="0" fontId="4" fillId="0" borderId="0" xfId="1" applyFont="1" applyFill="1" applyBorder="1" applyAlignment="1" applyProtection="1">
      <alignment horizontal="center"/>
      <protection hidden="1"/>
    </xf>
    <xf numFmtId="0" fontId="10" fillId="0" borderId="0" xfId="1" applyFont="1" applyFill="1" applyBorder="1" applyAlignment="1" applyProtection="1">
      <alignment horizontal="center"/>
      <protection hidden="1"/>
    </xf>
    <xf numFmtId="1" fontId="5" fillId="4" borderId="13" xfId="0" quotePrefix="1" applyNumberFormat="1" applyFont="1" applyFill="1" applyBorder="1" applyAlignment="1" applyProtection="1">
      <alignment horizontal="right"/>
      <protection locked="0"/>
    </xf>
    <xf numFmtId="0" fontId="5" fillId="0" borderId="29" xfId="0" applyFont="1" applyFill="1" applyBorder="1" applyAlignment="1" applyProtection="1">
      <alignment horizontal="right"/>
      <protection hidden="1"/>
    </xf>
    <xf numFmtId="0" fontId="5" fillId="0" borderId="26" xfId="0" applyFont="1" applyFill="1" applyBorder="1" applyAlignment="1" applyProtection="1">
      <alignment horizontal="left" shrinkToFit="1"/>
      <protection hidden="1"/>
    </xf>
    <xf numFmtId="0" fontId="5" fillId="0" borderId="27" xfId="0" applyFont="1" applyFill="1" applyBorder="1" applyAlignment="1" applyProtection="1">
      <alignment horizontal="left" shrinkToFit="1"/>
      <protection hidden="1"/>
    </xf>
    <xf numFmtId="0" fontId="5" fillId="0" borderId="28" xfId="0" applyFont="1" applyFill="1" applyBorder="1" applyAlignment="1" applyProtection="1">
      <alignment horizontal="left" shrinkToFit="1"/>
      <protection hidden="1"/>
    </xf>
    <xf numFmtId="10" fontId="5" fillId="3" borderId="20" xfId="3" applyNumberFormat="1" applyFont="1" applyFill="1" applyBorder="1" applyAlignment="1" applyProtection="1">
      <alignment horizontal="right"/>
      <protection locked="0"/>
    </xf>
    <xf numFmtId="10" fontId="5" fillId="3" borderId="18" xfId="3" applyNumberFormat="1" applyFont="1" applyFill="1" applyBorder="1" applyAlignment="1" applyProtection="1">
      <alignment horizontal="right"/>
      <protection locked="0"/>
    </xf>
    <xf numFmtId="2" fontId="5" fillId="4" borderId="13" xfId="0" applyNumberFormat="1" applyFont="1" applyFill="1" applyBorder="1" applyAlignment="1" applyProtection="1">
      <alignment horizontal="right"/>
      <protection hidden="1"/>
    </xf>
    <xf numFmtId="4" fontId="5" fillId="5" borderId="30" xfId="0" applyNumberFormat="1" applyFont="1" applyFill="1" applyBorder="1" applyAlignment="1" applyProtection="1">
      <alignment horizontal="right"/>
      <protection hidden="1"/>
    </xf>
    <xf numFmtId="4" fontId="5" fillId="5" borderId="12" xfId="0" applyNumberFormat="1" applyFont="1" applyFill="1" applyBorder="1" applyAlignment="1" applyProtection="1">
      <alignment horizontal="right"/>
      <protection hidden="1"/>
    </xf>
    <xf numFmtId="14" fontId="15" fillId="3" borderId="13" xfId="2" applyNumberFormat="1" applyFont="1" applyFill="1" applyBorder="1" applyAlignment="1">
      <alignment horizontal="center" vertical="center" wrapText="1"/>
    </xf>
    <xf numFmtId="0" fontId="15" fillId="3" borderId="13" xfId="2" applyFont="1" applyFill="1" applyBorder="1" applyAlignment="1">
      <alignment horizontal="center" vertical="center" wrapText="1"/>
    </xf>
    <xf numFmtId="0" fontId="15" fillId="4" borderId="13" xfId="2" applyFont="1" applyFill="1" applyBorder="1" applyAlignment="1" applyProtection="1">
      <alignment horizontal="center" vertical="center" wrapText="1"/>
      <protection locked="0"/>
    </xf>
    <xf numFmtId="0" fontId="15" fillId="0" borderId="13" xfId="2" applyFont="1" applyBorder="1" applyAlignment="1">
      <alignment horizontal="center" vertical="center" wrapText="1"/>
    </xf>
    <xf numFmtId="0" fontId="16" fillId="0" borderId="0" xfId="0" applyFont="1" applyAlignment="1" applyProtection="1">
      <alignment horizontal="left"/>
      <protection hidden="1"/>
    </xf>
    <xf numFmtId="0" fontId="12" fillId="3" borderId="0" xfId="0" applyFont="1" applyFill="1" applyAlignment="1" applyProtection="1">
      <alignment horizontal="center" vertical="center" wrapText="1"/>
      <protection hidden="1"/>
    </xf>
    <xf numFmtId="0" fontId="12" fillId="3" borderId="0" xfId="0" applyFont="1" applyFill="1" applyAlignment="1" applyProtection="1">
      <alignment horizontal="center" vertical="center"/>
      <protection hidden="1"/>
    </xf>
    <xf numFmtId="0" fontId="17" fillId="0" borderId="0" xfId="0" applyFont="1" applyAlignment="1" applyProtection="1">
      <alignment horizontal="center"/>
      <protection hidden="1"/>
    </xf>
    <xf numFmtId="0" fontId="18" fillId="0" borderId="20" xfId="1" applyFont="1" applyFill="1" applyBorder="1" applyAlignment="1" applyProtection="1">
      <alignment horizontal="left" vertical="center" wrapText="1"/>
      <protection hidden="1"/>
    </xf>
    <xf numFmtId="0" fontId="18" fillId="0" borderId="25" xfId="1" applyFont="1" applyFill="1" applyBorder="1" applyAlignment="1" applyProtection="1">
      <alignment horizontal="left" vertical="center" wrapText="1"/>
      <protection hidden="1"/>
    </xf>
    <xf numFmtId="0" fontId="18" fillId="0" borderId="18" xfId="1" applyFont="1" applyFill="1" applyBorder="1" applyAlignment="1" applyProtection="1">
      <alignment horizontal="left" vertical="center" wrapText="1"/>
      <protection hidden="1"/>
    </xf>
    <xf numFmtId="0" fontId="5" fillId="0" borderId="0" xfId="0" applyFont="1" applyAlignment="1" applyProtection="1">
      <alignment horizontal="center"/>
      <protection hidden="1"/>
    </xf>
    <xf numFmtId="0" fontId="11" fillId="0" borderId="18" xfId="0" applyFont="1" applyBorder="1" applyAlignment="1">
      <alignment horizontal="left" vertical="center" wrapText="1"/>
    </xf>
    <xf numFmtId="10" fontId="5" fillId="4" borderId="13" xfId="3" applyNumberFormat="1" applyFont="1" applyFill="1" applyBorder="1" applyAlignment="1" applyProtection="1">
      <alignment horizontal="right"/>
      <protection locked="0"/>
    </xf>
    <xf numFmtId="4" fontId="5" fillId="4" borderId="13" xfId="0" applyNumberFormat="1" applyFont="1" applyFill="1" applyBorder="1" applyAlignment="1" applyProtection="1">
      <alignment horizontal="right"/>
      <protection locked="0"/>
    </xf>
    <xf numFmtId="0" fontId="5" fillId="4" borderId="13" xfId="0" applyNumberFormat="1" applyFont="1" applyFill="1" applyBorder="1" applyAlignment="1" applyProtection="1">
      <alignment horizontal="right"/>
      <protection locked="0" hidden="1"/>
    </xf>
    <xf numFmtId="0" fontId="5" fillId="0" borderId="13" xfId="0" applyFont="1" applyFill="1" applyBorder="1" applyAlignment="1" applyProtection="1">
      <alignment horizontal="left"/>
      <protection hidden="1"/>
    </xf>
    <xf numFmtId="0" fontId="5" fillId="3" borderId="14" xfId="2" applyFont="1" applyFill="1" applyBorder="1" applyAlignment="1">
      <alignment horizontal="left" vertical="center" wrapText="1"/>
    </xf>
    <xf numFmtId="0" fontId="3" fillId="3" borderId="13" xfId="0" applyFont="1" applyFill="1" applyBorder="1" applyAlignment="1">
      <alignment horizontal="left"/>
    </xf>
    <xf numFmtId="14" fontId="15" fillId="3" borderId="13" xfId="2" applyNumberFormat="1" applyFont="1" applyFill="1" applyBorder="1" applyAlignment="1" applyProtection="1">
      <alignment horizontal="center" vertical="center" wrapText="1"/>
    </xf>
    <xf numFmtId="0" fontId="16" fillId="0" borderId="20" xfId="0" applyFont="1" applyFill="1" applyBorder="1" applyAlignment="1" applyProtection="1">
      <alignment horizontal="left" vertical="center" wrapText="1"/>
      <protection hidden="1"/>
    </xf>
    <xf numFmtId="0" fontId="16" fillId="0" borderId="25" xfId="0" applyFont="1" applyFill="1" applyBorder="1" applyAlignment="1" applyProtection="1">
      <alignment horizontal="left" vertical="center"/>
      <protection hidden="1"/>
    </xf>
    <xf numFmtId="0" fontId="16" fillId="0" borderId="18" xfId="0" applyFont="1" applyFill="1" applyBorder="1" applyAlignment="1" applyProtection="1">
      <alignment horizontal="left" vertical="center"/>
      <protection hidden="1"/>
    </xf>
    <xf numFmtId="10" fontId="5" fillId="3" borderId="13" xfId="4" applyNumberFormat="1" applyFont="1" applyFill="1" applyBorder="1" applyAlignment="1" applyProtection="1">
      <alignment horizontal="right"/>
      <protection hidden="1"/>
    </xf>
    <xf numFmtId="0" fontId="16" fillId="0" borderId="20" xfId="0" applyFont="1" applyFill="1" applyBorder="1" applyAlignment="1" applyProtection="1">
      <alignment horizontal="left" vertical="center" shrinkToFit="1"/>
      <protection hidden="1"/>
    </xf>
    <xf numFmtId="0" fontId="16" fillId="0" borderId="25" xfId="0" applyFont="1" applyFill="1" applyBorder="1" applyAlignment="1" applyProtection="1">
      <alignment horizontal="left" vertical="center" shrinkToFit="1"/>
      <protection hidden="1"/>
    </xf>
    <xf numFmtId="0" fontId="16" fillId="0" borderId="18" xfId="0" applyFont="1" applyFill="1" applyBorder="1" applyAlignment="1" applyProtection="1">
      <alignment horizontal="left" vertical="center" shrinkToFit="1"/>
      <protection hidden="1"/>
    </xf>
    <xf numFmtId="2" fontId="16" fillId="4" borderId="20" xfId="4" applyNumberFormat="1" applyFont="1" applyFill="1" applyBorder="1" applyAlignment="1" applyProtection="1">
      <alignment horizontal="right"/>
      <protection hidden="1"/>
    </xf>
    <xf numFmtId="2" fontId="16" fillId="4" borderId="18" xfId="4" applyNumberFormat="1" applyFont="1" applyFill="1" applyBorder="1" applyAlignment="1" applyProtection="1">
      <alignment horizontal="right"/>
      <protection hidden="1"/>
    </xf>
    <xf numFmtId="0" fontId="5" fillId="0" borderId="20" xfId="0" applyFont="1" applyFill="1" applyBorder="1" applyAlignment="1" applyProtection="1">
      <alignment horizontal="center" vertical="center" wrapText="1" shrinkToFit="1"/>
      <protection hidden="1"/>
    </xf>
    <xf numFmtId="0" fontId="5" fillId="0" borderId="25" xfId="0" applyFont="1" applyFill="1" applyBorder="1" applyAlignment="1" applyProtection="1">
      <alignment horizontal="center" vertical="center" wrapText="1" shrinkToFit="1"/>
      <protection hidden="1"/>
    </xf>
    <xf numFmtId="0" fontId="5" fillId="0" borderId="18" xfId="0" applyFont="1" applyFill="1" applyBorder="1" applyAlignment="1" applyProtection="1">
      <alignment horizontal="center" vertical="center" wrapText="1" shrinkToFit="1"/>
      <protection hidden="1"/>
    </xf>
    <xf numFmtId="10" fontId="5" fillId="3" borderId="20" xfId="4" applyNumberFormat="1" applyFont="1" applyFill="1" applyBorder="1" applyAlignment="1" applyProtection="1">
      <alignment horizontal="right"/>
      <protection locked="0"/>
    </xf>
    <xf numFmtId="10" fontId="5" fillId="3" borderId="18" xfId="4" applyNumberFormat="1" applyFont="1" applyFill="1" applyBorder="1" applyAlignment="1" applyProtection="1">
      <alignment horizontal="right"/>
      <protection locked="0"/>
    </xf>
    <xf numFmtId="0" fontId="5" fillId="0" borderId="20" xfId="0" applyFont="1" applyFill="1" applyBorder="1" applyAlignment="1" applyProtection="1">
      <alignment horizontal="left" vertical="center" shrinkToFit="1"/>
      <protection hidden="1"/>
    </xf>
    <xf numFmtId="0" fontId="5" fillId="0" borderId="25" xfId="0" applyFont="1" applyFill="1" applyBorder="1" applyAlignment="1" applyProtection="1">
      <alignment horizontal="left" vertical="center" shrinkToFit="1"/>
      <protection hidden="1"/>
    </xf>
    <xf numFmtId="0" fontId="5" fillId="0" borderId="18" xfId="0" applyFont="1" applyFill="1" applyBorder="1" applyAlignment="1" applyProtection="1">
      <alignment horizontal="left" vertical="center" shrinkToFit="1"/>
      <protection hidden="1"/>
    </xf>
    <xf numFmtId="4" fontId="5" fillId="0" borderId="13" xfId="0" applyNumberFormat="1" applyFont="1" applyFill="1" applyBorder="1" applyAlignment="1" applyProtection="1">
      <alignment horizontal="right"/>
      <protection hidden="1"/>
    </xf>
    <xf numFmtId="4" fontId="5" fillId="0" borderId="20" xfId="0" applyNumberFormat="1" applyFont="1" applyFill="1" applyBorder="1" applyAlignment="1" applyProtection="1">
      <alignment horizontal="right"/>
      <protection hidden="1"/>
    </xf>
    <xf numFmtId="4" fontId="5" fillId="0" borderId="18" xfId="0" applyNumberFormat="1" applyFont="1" applyFill="1" applyBorder="1" applyAlignment="1" applyProtection="1">
      <alignment horizontal="right"/>
      <protection hidden="1"/>
    </xf>
    <xf numFmtId="10" fontId="5" fillId="0" borderId="13" xfId="4" applyNumberFormat="1" applyFont="1" applyFill="1" applyBorder="1" applyAlignment="1" applyProtection="1">
      <alignment horizontal="right"/>
      <protection hidden="1"/>
    </xf>
    <xf numFmtId="10" fontId="5" fillId="0" borderId="20" xfId="4" applyNumberFormat="1" applyFont="1" applyFill="1" applyBorder="1" applyAlignment="1" applyProtection="1">
      <alignment horizontal="right"/>
      <protection hidden="1"/>
    </xf>
    <xf numFmtId="10" fontId="5" fillId="0" borderId="18" xfId="4" applyNumberFormat="1" applyFont="1" applyFill="1" applyBorder="1" applyAlignment="1" applyProtection="1">
      <alignment horizontal="right"/>
      <protection hidden="1"/>
    </xf>
    <xf numFmtId="0" fontId="5" fillId="0" borderId="20" xfId="0" applyFont="1" applyFill="1" applyBorder="1" applyAlignment="1" applyProtection="1">
      <alignment horizontal="left" vertical="top" wrapText="1"/>
      <protection hidden="1"/>
    </xf>
    <xf numFmtId="0" fontId="5" fillId="0" borderId="25" xfId="0" applyFont="1" applyFill="1" applyBorder="1" applyAlignment="1" applyProtection="1">
      <alignment horizontal="left" vertical="top" wrapText="1"/>
      <protection hidden="1"/>
    </xf>
    <xf numFmtId="0" fontId="5" fillId="0" borderId="18" xfId="0" applyFont="1" applyFill="1" applyBorder="1" applyAlignment="1" applyProtection="1">
      <alignment horizontal="left" vertical="top" wrapText="1"/>
      <protection hidden="1"/>
    </xf>
    <xf numFmtId="0" fontId="5" fillId="0" borderId="20" xfId="2" applyFont="1" applyFill="1" applyBorder="1" applyAlignment="1" applyProtection="1">
      <alignment horizontal="left" vertical="center"/>
      <protection hidden="1"/>
    </xf>
    <xf numFmtId="0" fontId="5" fillId="0" borderId="25" xfId="2" applyFont="1" applyFill="1" applyBorder="1" applyAlignment="1" applyProtection="1">
      <alignment horizontal="left" vertical="center"/>
      <protection hidden="1"/>
    </xf>
    <xf numFmtId="0" fontId="5" fillId="0" borderId="18" xfId="2" applyFont="1" applyFill="1" applyBorder="1" applyAlignment="1" applyProtection="1">
      <alignment horizontal="left" vertical="center"/>
      <protection hidden="1"/>
    </xf>
    <xf numFmtId="4" fontId="5" fillId="0" borderId="20" xfId="0" applyNumberFormat="1" applyFont="1" applyFill="1" applyBorder="1" applyAlignment="1" applyProtection="1">
      <alignment horizontal="center"/>
      <protection hidden="1"/>
    </xf>
    <xf numFmtId="4" fontId="5" fillId="0" borderId="18" xfId="0" applyNumberFormat="1" applyFont="1" applyFill="1" applyBorder="1" applyAlignment="1" applyProtection="1">
      <alignment horizontal="center"/>
      <protection hidden="1"/>
    </xf>
    <xf numFmtId="0" fontId="5" fillId="0" borderId="20" xfId="0" applyFont="1" applyFill="1" applyBorder="1" applyAlignment="1" applyProtection="1">
      <alignment horizontal="left" vertical="center"/>
      <protection hidden="1"/>
    </xf>
    <xf numFmtId="0" fontId="5" fillId="0" borderId="25" xfId="0" applyFont="1" applyFill="1" applyBorder="1" applyAlignment="1" applyProtection="1">
      <alignment horizontal="left" vertical="center"/>
      <protection hidden="1"/>
    </xf>
    <xf numFmtId="0" fontId="5" fillId="0" borderId="18" xfId="0" applyFont="1" applyFill="1" applyBorder="1" applyAlignment="1" applyProtection="1">
      <alignment horizontal="left" vertical="center"/>
      <protection hidden="1"/>
    </xf>
    <xf numFmtId="0" fontId="5" fillId="6" borderId="20" xfId="0" applyNumberFormat="1" applyFont="1" applyFill="1" applyBorder="1" applyAlignment="1" applyProtection="1">
      <alignment horizontal="right"/>
      <protection hidden="1"/>
    </xf>
    <xf numFmtId="0" fontId="5" fillId="6" borderId="18" xfId="0" applyNumberFormat="1" applyFont="1" applyFill="1" applyBorder="1" applyAlignment="1" applyProtection="1">
      <alignment horizontal="right"/>
      <protection hidden="1"/>
    </xf>
    <xf numFmtId="0" fontId="5" fillId="0" borderId="20" xfId="0" applyFont="1" applyFill="1" applyBorder="1" applyAlignment="1" applyProtection="1">
      <alignment horizontal="left" vertical="center" wrapText="1"/>
      <protection hidden="1"/>
    </xf>
    <xf numFmtId="0" fontId="5" fillId="0" borderId="25" xfId="0" applyFont="1" applyFill="1" applyBorder="1" applyAlignment="1" applyProtection="1">
      <alignment horizontal="left" vertical="center" wrapText="1"/>
      <protection hidden="1"/>
    </xf>
    <xf numFmtId="0" fontId="5" fillId="0" borderId="18" xfId="0" applyFont="1" applyFill="1" applyBorder="1" applyAlignment="1" applyProtection="1">
      <alignment horizontal="left" vertical="center" wrapText="1"/>
      <protection hidden="1"/>
    </xf>
    <xf numFmtId="164" fontId="5" fillId="0" borderId="26" xfId="5" applyFont="1" applyFill="1" applyBorder="1" applyAlignment="1" applyProtection="1">
      <alignment horizontal="right" vertical="center"/>
      <protection hidden="1"/>
    </xf>
    <xf numFmtId="164" fontId="5" fillId="0" borderId="27" xfId="5" applyFont="1" applyFill="1" applyBorder="1" applyAlignment="1" applyProtection="1">
      <alignment horizontal="right" vertical="center"/>
      <protection hidden="1"/>
    </xf>
    <xf numFmtId="164" fontId="5" fillId="0" borderId="28" xfId="5" applyFont="1" applyFill="1" applyBorder="1" applyAlignment="1" applyProtection="1">
      <alignment horizontal="right" vertical="center"/>
      <protection hidden="1"/>
    </xf>
    <xf numFmtId="10" fontId="5" fillId="0" borderId="26" xfId="0" applyNumberFormat="1" applyFont="1" applyFill="1" applyBorder="1" applyAlignment="1" applyProtection="1">
      <alignment horizontal="right"/>
      <protection hidden="1"/>
    </xf>
    <xf numFmtId="10" fontId="5" fillId="0" borderId="28" xfId="0" applyNumberFormat="1" applyFont="1" applyFill="1" applyBorder="1" applyAlignment="1" applyProtection="1">
      <alignment horizontal="right"/>
      <protection hidden="1"/>
    </xf>
    <xf numFmtId="164" fontId="5" fillId="0" borderId="30" xfId="5" applyFont="1" applyFill="1" applyBorder="1" applyAlignment="1" applyProtection="1">
      <alignment horizontal="right" vertical="center"/>
      <protection hidden="1"/>
    </xf>
    <xf numFmtId="164" fontId="5" fillId="0" borderId="19" xfId="5" applyFont="1" applyFill="1" applyBorder="1" applyAlignment="1" applyProtection="1">
      <alignment horizontal="right" vertical="center"/>
      <protection hidden="1"/>
    </xf>
    <xf numFmtId="164" fontId="5" fillId="0" borderId="12" xfId="5" applyFont="1" applyFill="1" applyBorder="1" applyAlignment="1" applyProtection="1">
      <alignment horizontal="right" vertical="center"/>
      <protection hidden="1"/>
    </xf>
    <xf numFmtId="1" fontId="5" fillId="0" borderId="30" xfId="0" quotePrefix="1" applyNumberFormat="1" applyFont="1" applyFill="1" applyBorder="1" applyAlignment="1" applyProtection="1">
      <alignment horizontal="right"/>
      <protection hidden="1"/>
    </xf>
    <xf numFmtId="1" fontId="5" fillId="0" borderId="12" xfId="0" quotePrefix="1" applyNumberFormat="1" applyFont="1" applyFill="1" applyBorder="1" applyAlignment="1" applyProtection="1">
      <alignment horizontal="right"/>
      <protection hidden="1"/>
    </xf>
    <xf numFmtId="0" fontId="5" fillId="0" borderId="20" xfId="0" applyFont="1" applyFill="1" applyBorder="1" applyAlignment="1" applyProtection="1">
      <alignment horizontal="right" wrapText="1"/>
      <protection hidden="1"/>
    </xf>
    <xf numFmtId="0" fontId="0" fillId="0" borderId="25" xfId="0" applyBorder="1" applyAlignment="1">
      <alignment horizontal="right" wrapText="1"/>
    </xf>
    <xf numFmtId="0" fontId="0" fillId="0" borderId="18" xfId="0" applyBorder="1" applyAlignment="1">
      <alignment horizontal="right" wrapText="1"/>
    </xf>
    <xf numFmtId="0" fontId="5" fillId="0" borderId="26" xfId="0" applyFont="1" applyFill="1" applyBorder="1" applyAlignment="1" applyProtection="1">
      <alignment horizontal="left" vertical="center"/>
      <protection hidden="1"/>
    </xf>
    <xf numFmtId="0" fontId="5" fillId="0" borderId="27" xfId="0" applyFont="1" applyFill="1" applyBorder="1" applyAlignment="1" applyProtection="1">
      <alignment horizontal="left" vertical="center"/>
      <protection hidden="1"/>
    </xf>
    <xf numFmtId="0" fontId="5" fillId="0" borderId="28" xfId="0" applyFont="1" applyFill="1" applyBorder="1" applyAlignment="1" applyProtection="1">
      <alignment horizontal="left" vertical="center"/>
      <protection hidden="1"/>
    </xf>
    <xf numFmtId="1" fontId="5" fillId="4" borderId="18" xfId="0" quotePrefix="1" applyNumberFormat="1" applyFont="1" applyFill="1" applyBorder="1" applyAlignment="1" applyProtection="1">
      <alignment horizontal="right"/>
      <protection locked="0"/>
    </xf>
    <xf numFmtId="0" fontId="5" fillId="0" borderId="20" xfId="0" applyFont="1" applyFill="1" applyBorder="1" applyAlignment="1" applyProtection="1">
      <alignment horizontal="left"/>
      <protection hidden="1"/>
    </xf>
    <xf numFmtId="0" fontId="5" fillId="0" borderId="25" xfId="0" applyFont="1" applyFill="1" applyBorder="1" applyAlignment="1" applyProtection="1">
      <alignment horizontal="left"/>
      <protection hidden="1"/>
    </xf>
    <xf numFmtId="0" fontId="5" fillId="0" borderId="18" xfId="0" applyFont="1" applyFill="1" applyBorder="1" applyAlignment="1" applyProtection="1">
      <alignment horizontal="left"/>
      <protection hidden="1"/>
    </xf>
    <xf numFmtId="0" fontId="5" fillId="0" borderId="20" xfId="0" applyFont="1" applyFill="1" applyBorder="1" applyAlignment="1" applyProtection="1">
      <alignment horizontal="left" vertical="top"/>
      <protection hidden="1"/>
    </xf>
    <xf numFmtId="0" fontId="5" fillId="0" borderId="25" xfId="0" applyFont="1" applyFill="1" applyBorder="1" applyAlignment="1" applyProtection="1">
      <alignment horizontal="left" vertical="top"/>
      <protection hidden="1"/>
    </xf>
    <xf numFmtId="0" fontId="5" fillId="0" borderId="18" xfId="0" applyFont="1" applyFill="1" applyBorder="1" applyAlignment="1" applyProtection="1">
      <alignment horizontal="left" vertical="top"/>
      <protection hidden="1"/>
    </xf>
    <xf numFmtId="10" fontId="5" fillId="4" borderId="13" xfId="4" applyNumberFormat="1" applyFont="1" applyFill="1" applyBorder="1" applyAlignment="1" applyProtection="1">
      <alignment horizontal="right"/>
      <protection locked="0"/>
    </xf>
    <xf numFmtId="0" fontId="5" fillId="0" borderId="0" xfId="0" applyFont="1" applyFill="1" applyAlignment="1" applyProtection="1">
      <alignment horizontal="left" vertical="center"/>
      <protection hidden="1"/>
    </xf>
    <xf numFmtId="0" fontId="17" fillId="0" borderId="0" xfId="0" applyFont="1" applyAlignment="1" applyProtection="1">
      <alignment horizontal="center" vertical="center"/>
      <protection hidden="1"/>
    </xf>
    <xf numFmtId="0" fontId="12" fillId="0" borderId="0" xfId="0" applyFont="1" applyAlignment="1" applyProtection="1">
      <alignment horizontal="center" vertical="center" wrapText="1"/>
      <protection hidden="1"/>
    </xf>
    <xf numFmtId="0" fontId="13" fillId="0" borderId="0" xfId="0" applyFont="1" applyAlignment="1" applyProtection="1">
      <alignment horizontal="center"/>
      <protection hidden="1"/>
    </xf>
    <xf numFmtId="0" fontId="18" fillId="0" borderId="20" xfId="1" applyFont="1" applyFill="1" applyBorder="1" applyAlignment="1" applyProtection="1">
      <alignment horizontal="center" vertical="center" wrapText="1"/>
      <protection hidden="1"/>
    </xf>
    <xf numFmtId="0" fontId="18" fillId="0" borderId="25" xfId="1" applyFont="1" applyFill="1" applyBorder="1" applyAlignment="1" applyProtection="1">
      <alignment horizontal="center" vertical="center" wrapText="1"/>
      <protection hidden="1"/>
    </xf>
    <xf numFmtId="0" fontId="18" fillId="0" borderId="18" xfId="1" applyFont="1" applyFill="1" applyBorder="1" applyAlignment="1" applyProtection="1">
      <alignment horizontal="center" vertical="center" wrapText="1"/>
      <protection hidden="1"/>
    </xf>
    <xf numFmtId="0" fontId="5" fillId="0" borderId="20" xfId="0" applyFont="1" applyFill="1" applyBorder="1" applyAlignment="1" applyProtection="1">
      <alignment horizontal="right"/>
      <protection hidden="1"/>
    </xf>
    <xf numFmtId="0" fontId="0" fillId="0" borderId="25" xfId="0" applyBorder="1" applyAlignment="1">
      <alignment horizontal="right"/>
    </xf>
    <xf numFmtId="0" fontId="0" fillId="0" borderId="18" xfId="0" applyBorder="1" applyAlignment="1">
      <alignment horizontal="right"/>
    </xf>
  </cellXfs>
  <cellStyles count="6">
    <cellStyle name="Відсотковий" xfId="3" builtinId="5"/>
    <cellStyle name="Гіперпосилання" xfId="1" builtinId="8"/>
    <cellStyle name="Звичайний" xfId="0" builtinId="0"/>
    <cellStyle name="Обычный 2" xfId="2"/>
    <cellStyle name="Процентный 2" xfId="4"/>
    <cellStyle name="Финансовый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40" dropStyle="combo" dx="22" fmlaLink="$H$12" fmlaRange="$AA$7:$AA$8" sel="2" val="0"/>
</file>

<file path=xl/ctrlProps/ctrlProp2.xml><?xml version="1.0" encoding="utf-8"?>
<formControlPr xmlns="http://schemas.microsoft.com/office/spreadsheetml/2009/9/main" objectType="Drop" dropLines="40" dropStyle="combo" dx="22" fmlaLink="$J$18" fmlaRange="$AG$7:$AG$8" sel="1" val="0"/>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0</xdr:colOff>
          <xdr:row>10</xdr:row>
          <xdr:rowOff>137160</xdr:rowOff>
        </xdr:from>
        <xdr:to>
          <xdr:col>8</xdr:col>
          <xdr:colOff>982980</xdr:colOff>
          <xdr:row>10</xdr:row>
          <xdr:rowOff>137160</xdr:rowOff>
        </xdr:to>
        <xdr:sp macro="" textlink="">
          <xdr:nvSpPr>
            <xdr:cNvPr id="1037" name="Drop Down 13"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9</xdr:col>
          <xdr:colOff>0</xdr:colOff>
          <xdr:row>14</xdr:row>
          <xdr:rowOff>0</xdr:rowOff>
        </xdr:from>
        <xdr:to>
          <xdr:col>11</xdr:col>
          <xdr:colOff>22860</xdr:colOff>
          <xdr:row>17</xdr:row>
          <xdr:rowOff>198120</xdr:rowOff>
        </xdr:to>
        <xdr:sp macro="" textlink="">
          <xdr:nvSpPr>
            <xdr:cNvPr id="9217" name="Drop Down 1" hidden="1">
              <a:extLst>
                <a:ext uri="{63B3BB69-23CF-44E3-9099-C40C66FF867C}">
                  <a14:compatExt spid="_x0000_s92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0</xdr:col>
      <xdr:colOff>0</xdr:colOff>
      <xdr:row>2</xdr:row>
      <xdr:rowOff>0</xdr:rowOff>
    </xdr:from>
    <xdr:to>
      <xdr:col>0</xdr:col>
      <xdr:colOff>19050</xdr:colOff>
      <xdr:row>2</xdr:row>
      <xdr:rowOff>28575</xdr:rowOff>
    </xdr:to>
    <xdr:pic>
      <xdr:nvPicPr>
        <xdr:cNvPr id="4" name="Рисунок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408214</xdr:colOff>
      <xdr:row>6</xdr:row>
      <xdr:rowOff>54428</xdr:rowOff>
    </xdr:from>
    <xdr:to>
      <xdr:col>25</xdr:col>
      <xdr:colOff>227515</xdr:colOff>
      <xdr:row>25</xdr:row>
      <xdr:rowOff>81643</xdr:rowOff>
    </xdr:to>
    <xdr:pic>
      <xdr:nvPicPr>
        <xdr:cNvPr id="5" name="Рисунок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19214" y="1061357"/>
          <a:ext cx="9044944" cy="20410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
    <pageSetUpPr fitToPage="1"/>
  </sheetPr>
  <dimension ref="A1:AJ451"/>
  <sheetViews>
    <sheetView showGridLines="0" topLeftCell="A2" zoomScaleNormal="100" workbookViewId="0">
      <selection activeCell="H16" sqref="H16:I16"/>
    </sheetView>
  </sheetViews>
  <sheetFormatPr defaultColWidth="9.109375" defaultRowHeight="13.8" zeroHeight="1" x14ac:dyDescent="0.25"/>
  <cols>
    <col min="1" max="1" width="10.6640625" style="2" customWidth="1"/>
    <col min="2" max="2" width="14.33203125" style="2" customWidth="1"/>
    <col min="3" max="3" width="12" style="2" customWidth="1"/>
    <col min="4" max="4" width="12.44140625" style="2" customWidth="1"/>
    <col min="5" max="5" width="13.109375" style="2" customWidth="1"/>
    <col min="6" max="6" width="11.5546875" style="2" customWidth="1"/>
    <col min="7" max="7" width="12.109375" style="2" customWidth="1"/>
    <col min="8" max="8" width="12.44140625" style="2" customWidth="1"/>
    <col min="9" max="9" width="14.88671875" style="3" customWidth="1"/>
    <col min="10" max="10" width="12.44140625" style="3" customWidth="1"/>
    <col min="11" max="11" width="12.109375" style="3" customWidth="1"/>
    <col min="12" max="12" width="12.44140625" style="3" customWidth="1"/>
    <col min="13" max="13" width="12" style="3" customWidth="1"/>
    <col min="14" max="14" width="13" style="3" customWidth="1"/>
    <col min="15" max="15" width="12" style="1" customWidth="1"/>
    <col min="16" max="16" width="13.33203125" style="1" customWidth="1"/>
    <col min="17" max="17" width="12.109375" style="1" customWidth="1"/>
    <col min="18" max="18" width="12.109375" style="2" customWidth="1"/>
    <col min="19" max="19" width="12.6640625" style="2" customWidth="1"/>
    <col min="20" max="20" width="11.6640625" style="2" customWidth="1"/>
    <col min="21" max="21" width="12.109375" style="2" customWidth="1"/>
    <col min="22" max="22" width="12.88671875" style="2" customWidth="1"/>
    <col min="23" max="23" width="10.6640625" style="2" hidden="1" customWidth="1"/>
    <col min="24" max="29" width="9.109375" style="2" hidden="1" customWidth="1"/>
    <col min="30" max="39" width="9.109375" style="2" customWidth="1"/>
    <col min="40" max="240" width="9.109375" style="2"/>
    <col min="241" max="241" width="13.6640625" style="2" customWidth="1"/>
    <col min="242" max="16384" width="9.109375" style="2"/>
  </cols>
  <sheetData>
    <row r="1" spans="1:28" ht="27.75" customHeight="1" x14ac:dyDescent="0.25">
      <c r="A1" s="91" t="s">
        <v>62</v>
      </c>
      <c r="B1" s="91"/>
      <c r="C1" s="91"/>
      <c r="D1" s="91"/>
      <c r="E1" s="91"/>
      <c r="F1" s="91"/>
      <c r="G1" s="91"/>
      <c r="H1" s="91"/>
      <c r="I1" s="91"/>
      <c r="O1" s="2"/>
    </row>
    <row r="2" spans="1:28" ht="27.75" customHeight="1" x14ac:dyDescent="0.25">
      <c r="A2" s="111" t="s">
        <v>3</v>
      </c>
      <c r="B2" s="111"/>
      <c r="C2" s="111"/>
      <c r="D2" s="111"/>
      <c r="E2" s="111"/>
      <c r="F2" s="111"/>
      <c r="G2" s="111"/>
      <c r="H2" s="111"/>
      <c r="I2" s="111"/>
    </row>
    <row r="3" spans="1:28" ht="11.25" customHeight="1" x14ac:dyDescent="0.25">
      <c r="A3" s="115" t="s">
        <v>11</v>
      </c>
      <c r="B3" s="115"/>
      <c r="C3" s="115"/>
      <c r="D3" s="115"/>
      <c r="E3" s="115"/>
      <c r="F3" s="115"/>
      <c r="G3" s="115"/>
      <c r="H3" s="115"/>
      <c r="I3" s="115"/>
    </row>
    <row r="4" spans="1:28" ht="23.25" customHeight="1" x14ac:dyDescent="0.25">
      <c r="A4" s="109" t="s">
        <v>63</v>
      </c>
      <c r="B4" s="110"/>
      <c r="C4" s="110"/>
      <c r="D4" s="110"/>
      <c r="E4" s="110"/>
      <c r="F4" s="110"/>
      <c r="G4" s="110"/>
      <c r="H4" s="110"/>
      <c r="I4" s="110"/>
    </row>
    <row r="5" spans="1:28" x14ac:dyDescent="0.25">
      <c r="A5" s="92" t="s">
        <v>18</v>
      </c>
      <c r="B5" s="93"/>
      <c r="C5" s="93"/>
      <c r="D5" s="93"/>
      <c r="E5" s="93"/>
      <c r="F5" s="93"/>
      <c r="G5" s="93"/>
      <c r="H5" s="93"/>
      <c r="I5" s="93"/>
      <c r="J5" s="33"/>
      <c r="K5" s="15"/>
      <c r="L5" s="15"/>
      <c r="M5" s="15"/>
      <c r="N5" s="15"/>
      <c r="R5" s="1"/>
      <c r="S5" s="1"/>
      <c r="T5" s="1"/>
      <c r="U5" s="1"/>
      <c r="V5" s="1"/>
      <c r="W5" s="1"/>
    </row>
    <row r="6" spans="1:28" ht="58.5" hidden="1" customHeight="1" x14ac:dyDescent="0.25">
      <c r="A6" s="112" t="s">
        <v>50</v>
      </c>
      <c r="B6" s="113"/>
      <c r="C6" s="113"/>
      <c r="D6" s="113"/>
      <c r="E6" s="113"/>
      <c r="F6" s="113"/>
      <c r="G6" s="114"/>
      <c r="H6" s="112" t="s">
        <v>51</v>
      </c>
      <c r="I6" s="116"/>
      <c r="J6" s="40"/>
      <c r="K6" s="40"/>
      <c r="L6" s="38"/>
      <c r="M6" s="38"/>
      <c r="N6" s="38"/>
      <c r="R6" s="1"/>
      <c r="S6" s="1"/>
      <c r="T6" s="1"/>
      <c r="U6" s="1"/>
      <c r="V6" s="1"/>
      <c r="W6" s="1"/>
    </row>
    <row r="7" spans="1:28" x14ac:dyDescent="0.25">
      <c r="A7" s="120" t="s">
        <v>15</v>
      </c>
      <c r="B7" s="120"/>
      <c r="C7" s="120"/>
      <c r="D7" s="120"/>
      <c r="E7" s="120"/>
      <c r="F7" s="120"/>
      <c r="G7" s="120"/>
      <c r="H7" s="117">
        <v>0.2</v>
      </c>
      <c r="I7" s="117"/>
      <c r="J7" s="36"/>
      <c r="K7" s="32"/>
      <c r="L7" s="32"/>
      <c r="M7" s="32"/>
      <c r="N7" s="32"/>
      <c r="O7" s="32"/>
      <c r="P7" s="2"/>
      <c r="Q7" s="2"/>
      <c r="S7" s="16"/>
      <c r="T7" s="16"/>
      <c r="U7" s="16"/>
      <c r="V7" s="16"/>
      <c r="W7" s="17"/>
      <c r="X7" s="1"/>
      <c r="Y7" s="1"/>
      <c r="AA7" s="1" t="s">
        <v>2</v>
      </c>
      <c r="AB7" s="26" t="s">
        <v>0</v>
      </c>
    </row>
    <row r="8" spans="1:28" x14ac:dyDescent="0.25">
      <c r="A8" s="120" t="s">
        <v>4</v>
      </c>
      <c r="B8" s="120"/>
      <c r="C8" s="120"/>
      <c r="D8" s="120"/>
      <c r="E8" s="120"/>
      <c r="F8" s="120"/>
      <c r="G8" s="120"/>
      <c r="H8" s="118">
        <v>260000</v>
      </c>
      <c r="I8" s="118"/>
      <c r="J8" s="36"/>
      <c r="K8" s="32"/>
      <c r="L8" s="32"/>
      <c r="M8" s="32"/>
      <c r="N8" s="32"/>
      <c r="O8" s="32"/>
      <c r="P8" s="2"/>
      <c r="Q8" s="2"/>
      <c r="W8" s="18"/>
      <c r="X8" s="1"/>
      <c r="Y8" s="1"/>
      <c r="AA8" s="2" t="s">
        <v>14</v>
      </c>
      <c r="AB8" s="26" t="s">
        <v>1</v>
      </c>
    </row>
    <row r="9" spans="1:28" x14ac:dyDescent="0.25">
      <c r="A9" s="68" t="s">
        <v>12</v>
      </c>
      <c r="B9" s="68"/>
      <c r="C9" s="68"/>
      <c r="D9" s="68"/>
      <c r="E9" s="68"/>
      <c r="F9" s="68"/>
      <c r="G9" s="68"/>
      <c r="H9" s="94">
        <v>240</v>
      </c>
      <c r="I9" s="94"/>
      <c r="J9" s="36"/>
      <c r="K9" s="32"/>
      <c r="L9" s="32"/>
      <c r="M9" s="32"/>
      <c r="N9" s="32"/>
      <c r="O9" s="32"/>
      <c r="P9" s="2"/>
      <c r="Q9" s="2"/>
      <c r="S9" s="19"/>
      <c r="T9" s="19"/>
      <c r="U9" s="19"/>
      <c r="V9" s="19"/>
      <c r="W9" s="18"/>
      <c r="X9" s="1"/>
      <c r="Y9" s="1"/>
    </row>
    <row r="10" spans="1:28" x14ac:dyDescent="0.25">
      <c r="A10" s="69" t="s">
        <v>17</v>
      </c>
      <c r="B10" s="70"/>
      <c r="C10" s="70"/>
      <c r="D10" s="70"/>
      <c r="E10" s="70"/>
      <c r="F10" s="70"/>
      <c r="G10" s="71"/>
      <c r="H10" s="101">
        <v>18.8</v>
      </c>
      <c r="I10" s="101"/>
      <c r="J10" s="36"/>
      <c r="K10" s="32"/>
      <c r="L10" s="32"/>
      <c r="M10" s="32"/>
      <c r="N10" s="32"/>
      <c r="O10" s="32"/>
      <c r="P10" s="2"/>
      <c r="Q10" s="2"/>
      <c r="S10" s="19"/>
      <c r="T10" s="19"/>
      <c r="U10" s="19"/>
      <c r="V10" s="19"/>
      <c r="W10" s="25"/>
      <c r="X10" s="1"/>
      <c r="Y10" s="1"/>
    </row>
    <row r="11" spans="1:28" x14ac:dyDescent="0.25">
      <c r="A11" s="69" t="s">
        <v>67</v>
      </c>
      <c r="B11" s="70"/>
      <c r="C11" s="70"/>
      <c r="D11" s="70"/>
      <c r="E11" s="70"/>
      <c r="F11" s="70"/>
      <c r="G11" s="71"/>
      <c r="H11" s="79" t="s">
        <v>69</v>
      </c>
      <c r="I11" s="80"/>
      <c r="J11" s="53"/>
      <c r="K11" s="32"/>
      <c r="L11" s="32"/>
      <c r="M11" s="32"/>
      <c r="N11" s="32"/>
      <c r="O11" s="32"/>
      <c r="P11" s="2"/>
      <c r="Q11" s="2"/>
      <c r="S11" s="19"/>
      <c r="T11" s="19"/>
      <c r="U11" s="19"/>
      <c r="V11" s="19"/>
      <c r="W11" s="25"/>
      <c r="X11" s="1"/>
      <c r="Y11" s="1"/>
      <c r="AB11" s="54" t="s">
        <v>68</v>
      </c>
    </row>
    <row r="12" spans="1:28" ht="24" customHeight="1" x14ac:dyDescent="0.25">
      <c r="A12" s="69" t="s">
        <v>13</v>
      </c>
      <c r="B12" s="70"/>
      <c r="C12" s="70"/>
      <c r="D12" s="70"/>
      <c r="E12" s="70"/>
      <c r="F12" s="70"/>
      <c r="G12" s="71"/>
      <c r="H12" s="119">
        <v>2</v>
      </c>
      <c r="I12" s="119"/>
      <c r="J12" s="86"/>
      <c r="K12" s="108"/>
      <c r="L12" s="108"/>
      <c r="M12" s="108"/>
      <c r="N12" s="108"/>
      <c r="O12" s="108"/>
      <c r="R12" s="1"/>
      <c r="S12" s="1"/>
      <c r="T12" s="1"/>
      <c r="U12" s="1"/>
      <c r="V12" s="1"/>
      <c r="W12" s="20"/>
      <c r="X12" s="1"/>
      <c r="Y12" s="1"/>
      <c r="AA12" s="51"/>
      <c r="AB12" s="54" t="s">
        <v>69</v>
      </c>
    </row>
    <row r="13" spans="1:28" hidden="1" x14ac:dyDescent="0.25">
      <c r="A13" s="69" t="str">
        <f>CONCATENATE("Месячный платеж по кредиту, ",L17)</f>
        <v xml:space="preserve">Месячный платеж по кредиту, </v>
      </c>
      <c r="B13" s="70"/>
      <c r="C13" s="70"/>
      <c r="D13" s="70"/>
      <c r="E13" s="70"/>
      <c r="F13" s="70"/>
      <c r="G13" s="44"/>
      <c r="H13" s="102">
        <f>IF(data=1,sumkred/strok,sumkred*PROC/100/((1-POWER(1+PROC/1200,-strok))*12))</f>
        <v>4173.379392534921</v>
      </c>
      <c r="I13" s="103"/>
      <c r="J13" s="35"/>
      <c r="K13" s="27"/>
      <c r="L13" s="91"/>
      <c r="M13" s="91"/>
      <c r="N13" s="91"/>
      <c r="O13" s="37"/>
      <c r="P13" s="28"/>
      <c r="Q13" s="28"/>
      <c r="R13" s="1"/>
      <c r="S13" s="1"/>
      <c r="T13" s="1"/>
      <c r="U13" s="1"/>
      <c r="V13" s="1"/>
      <c r="W13" s="20"/>
      <c r="X13" s="1"/>
      <c r="Y13" s="1"/>
    </row>
    <row r="14" spans="1:28" x14ac:dyDescent="0.25">
      <c r="A14" s="96" t="s">
        <v>52</v>
      </c>
      <c r="B14" s="97"/>
      <c r="C14" s="97"/>
      <c r="D14" s="97"/>
      <c r="E14" s="97"/>
      <c r="F14" s="97"/>
      <c r="G14" s="98"/>
      <c r="H14" s="72">
        <v>8.0000000000000002E-3</v>
      </c>
      <c r="I14" s="72"/>
      <c r="J14" s="86"/>
      <c r="K14" s="108"/>
      <c r="L14" s="108"/>
      <c r="M14" s="108"/>
      <c r="N14" s="108"/>
      <c r="O14" s="108"/>
      <c r="P14" s="28"/>
      <c r="Q14" s="28"/>
      <c r="R14" s="1"/>
      <c r="S14" s="1"/>
      <c r="T14" s="1"/>
      <c r="U14" s="1"/>
      <c r="V14" s="1"/>
      <c r="W14" s="25"/>
      <c r="X14" s="1"/>
      <c r="Y14" s="1"/>
      <c r="AA14" s="52">
        <v>5.0000000000000001E-3</v>
      </c>
    </row>
    <row r="15" spans="1:28" ht="15" customHeight="1" x14ac:dyDescent="0.25">
      <c r="A15" s="96" t="s">
        <v>64</v>
      </c>
      <c r="B15" s="97"/>
      <c r="C15" s="97"/>
      <c r="D15" s="97"/>
      <c r="E15" s="97"/>
      <c r="F15" s="97"/>
      <c r="G15" s="98"/>
      <c r="H15" s="81">
        <v>100</v>
      </c>
      <c r="I15" s="82"/>
      <c r="J15" s="85"/>
      <c r="K15" s="86"/>
      <c r="L15" s="86"/>
      <c r="M15" s="86"/>
      <c r="N15" s="86"/>
      <c r="O15" s="86"/>
      <c r="P15" s="28"/>
      <c r="Q15" s="28"/>
      <c r="R15" s="1"/>
      <c r="S15" s="1"/>
      <c r="T15" s="1"/>
      <c r="U15" s="1"/>
      <c r="V15" s="1"/>
      <c r="W15" s="25"/>
      <c r="X15" s="1"/>
      <c r="Y15" s="1"/>
      <c r="AA15" s="52">
        <v>7.0000000000000001E-3</v>
      </c>
    </row>
    <row r="16" spans="1:28" ht="34.5" customHeight="1" x14ac:dyDescent="0.25">
      <c r="A16" s="76" t="s">
        <v>66</v>
      </c>
      <c r="B16" s="77"/>
      <c r="C16" s="77"/>
      <c r="D16" s="77"/>
      <c r="E16" s="77"/>
      <c r="F16" s="77"/>
      <c r="G16" s="78"/>
      <c r="H16" s="99">
        <v>0.01</v>
      </c>
      <c r="I16" s="100"/>
      <c r="J16" s="85"/>
      <c r="K16" s="86"/>
      <c r="L16" s="86"/>
      <c r="M16" s="86"/>
      <c r="N16" s="86"/>
      <c r="O16" s="86"/>
      <c r="P16" s="28"/>
      <c r="Q16" s="28"/>
      <c r="R16" s="1"/>
      <c r="S16" s="1"/>
      <c r="T16" s="1"/>
      <c r="U16" s="1"/>
      <c r="V16" s="1"/>
      <c r="W16" s="25"/>
      <c r="X16" s="1"/>
      <c r="Y16" s="1"/>
      <c r="AA16" s="51">
        <v>0.01</v>
      </c>
    </row>
    <row r="17" spans="1:23" ht="14.4" thickBot="1" x14ac:dyDescent="0.3">
      <c r="A17" s="21">
        <v>2</v>
      </c>
      <c r="B17" s="1"/>
      <c r="C17" s="1"/>
      <c r="D17" s="1"/>
      <c r="E17" s="1"/>
      <c r="F17" s="1"/>
      <c r="G17" s="1"/>
      <c r="I17" s="34"/>
      <c r="J17" s="34"/>
      <c r="K17" s="34"/>
      <c r="L17" s="95"/>
      <c r="M17" s="95"/>
      <c r="N17" s="95"/>
      <c r="O17" s="95"/>
      <c r="P17" s="34"/>
      <c r="Q17" s="34"/>
      <c r="R17" s="1"/>
      <c r="S17" s="1"/>
      <c r="T17" s="1"/>
      <c r="U17" s="1"/>
      <c r="V17" s="39" t="s">
        <v>16</v>
      </c>
      <c r="W17" s="22"/>
    </row>
    <row r="18" spans="1:23" ht="12.75" customHeight="1" thickBot="1" x14ac:dyDescent="0.3">
      <c r="A18" s="83" t="s">
        <v>22</v>
      </c>
      <c r="B18" s="73" t="s">
        <v>24</v>
      </c>
      <c r="C18" s="74"/>
      <c r="D18" s="75"/>
      <c r="E18" s="73" t="s">
        <v>25</v>
      </c>
      <c r="F18" s="74"/>
      <c r="G18" s="75"/>
      <c r="H18" s="73" t="s">
        <v>26</v>
      </c>
      <c r="I18" s="74"/>
      <c r="J18" s="75"/>
      <c r="K18" s="73" t="s">
        <v>27</v>
      </c>
      <c r="L18" s="74"/>
      <c r="M18" s="75"/>
      <c r="N18" s="73" t="s">
        <v>28</v>
      </c>
      <c r="O18" s="74"/>
      <c r="P18" s="75"/>
      <c r="Q18" s="73" t="s">
        <v>29</v>
      </c>
      <c r="R18" s="74"/>
      <c r="S18" s="75"/>
      <c r="T18" s="73" t="s">
        <v>30</v>
      </c>
      <c r="U18" s="74"/>
      <c r="V18" s="75"/>
    </row>
    <row r="19" spans="1:23" ht="28.2" thickBot="1" x14ac:dyDescent="0.3">
      <c r="A19" s="84"/>
      <c r="B19" s="5" t="s">
        <v>45</v>
      </c>
      <c r="C19" s="6" t="s">
        <v>46</v>
      </c>
      <c r="D19" s="6" t="s">
        <v>47</v>
      </c>
      <c r="E19" s="5" t="s">
        <v>45</v>
      </c>
      <c r="F19" s="6" t="s">
        <v>46</v>
      </c>
      <c r="G19" s="6" t="s">
        <v>47</v>
      </c>
      <c r="H19" s="5" t="s">
        <v>45</v>
      </c>
      <c r="I19" s="6" t="s">
        <v>46</v>
      </c>
      <c r="J19" s="6" t="s">
        <v>47</v>
      </c>
      <c r="K19" s="5" t="s">
        <v>45</v>
      </c>
      <c r="L19" s="6" t="s">
        <v>46</v>
      </c>
      <c r="M19" s="6" t="s">
        <v>47</v>
      </c>
      <c r="N19" s="5" t="s">
        <v>45</v>
      </c>
      <c r="O19" s="6" t="s">
        <v>46</v>
      </c>
      <c r="P19" s="6" t="s">
        <v>47</v>
      </c>
      <c r="Q19" s="5" t="s">
        <v>45</v>
      </c>
      <c r="R19" s="6" t="s">
        <v>46</v>
      </c>
      <c r="S19" s="6" t="s">
        <v>47</v>
      </c>
      <c r="T19" s="5" t="s">
        <v>45</v>
      </c>
      <c r="U19" s="6" t="s">
        <v>46</v>
      </c>
      <c r="V19" s="6" t="s">
        <v>47</v>
      </c>
    </row>
    <row r="20" spans="1:23" ht="14.4" thickTop="1" x14ac:dyDescent="0.25">
      <c r="A20" s="7" t="s">
        <v>19</v>
      </c>
      <c r="B20" s="8">
        <f>sumkred</f>
        <v>260000</v>
      </c>
      <c r="C20" s="8">
        <f t="shared" ref="C20:C31" si="0">IF(data=1,B20*(PROC/36500)*30.42,B20*(PROC/36000)*30)</f>
        <v>4073.333333333333</v>
      </c>
      <c r="D20" s="29">
        <f>IF(data=2,C20,IF(data=1,IF(C20&gt;0,C20+sumproplat,0),IF(B20&gt;sumproplat*2,sumproplat,B20+C20)))</f>
        <v>4073.333333333333</v>
      </c>
      <c r="E20" s="8">
        <f>IF(data=1,IF((B31-sumproplat)&gt;0,B31-sumproplat,0),IF(B31-(sumproplat-C31)&gt;0,B31-(D31-C31),0))</f>
        <v>258809.10551393509</v>
      </c>
      <c r="F20" s="8">
        <f t="shared" ref="F20:F31" si="1">IF(data=1,E20*(PROC/36500)*30.42,E20*(PROC/36000)*30)</f>
        <v>4054.6759863849829</v>
      </c>
      <c r="G20" s="29">
        <f t="shared" ref="G20:G31" si="2">IF(data=1,IF(F20&gt;1,F20+sumproplat,0),IF(E20&gt;sumproplat*2,sumproplat,E20+F20))</f>
        <v>4173.379392534921</v>
      </c>
      <c r="H20" s="8">
        <f>IF(data=1,IF((E31-sumproplat)&gt;0,E31-sumproplat,0),IF(E31-(sumproplat-F31)&gt;0,E31-(G31-F31),0))</f>
        <v>257255.28388684383</v>
      </c>
      <c r="I20" s="8">
        <f t="shared" ref="I20:I31" si="3">IF(data=1,H20*(PROC/36500)*30.42,H20*(PROC/36000)*30)</f>
        <v>4030.3327808938861</v>
      </c>
      <c r="J20" s="29">
        <f t="shared" ref="J20:J31" si="4">IF(data=1,IF(I20&gt;1,I20+sumproplat,0),IF(H20&gt;sumproplat*2,sumproplat,H20+I20))</f>
        <v>4173.379392534921</v>
      </c>
      <c r="K20" s="8">
        <f>IF(data=1,IF((H31-sumproplat)&gt;0,H31-sumproplat,0),IF(H31-(sumproplat-I31)&gt;0,H31-(J31-I31),0))</f>
        <v>255382.81092200562</v>
      </c>
      <c r="L20" s="8">
        <f t="shared" ref="L20:L31" si="5">IF(data=1,K20*(PROC/36500)*30.42,K20*(PROC/36000)*30)</f>
        <v>4000.9973711114217</v>
      </c>
      <c r="M20" s="29">
        <f t="shared" ref="M20:M31" si="6">IF(data=1,IF(L20&gt;1,L20+sumproplat,0),IF(K20&gt;sumproplat*2,sumproplat,K20+L20))</f>
        <v>4173.379392534921</v>
      </c>
      <c r="N20" s="8">
        <f>IF(data=1,IF((K31-sumproplat)&gt;0,K31-sumproplat,0),IF(K31-(sumproplat-L31)&gt;0,K31-(M31-L31),0))</f>
        <v>253126.3389158762</v>
      </c>
      <c r="O20" s="8">
        <f t="shared" ref="O20:O31" si="7">IF(data=1,N20*(PROC/36500)*30.42,N20*(PROC/36000)*30)</f>
        <v>3965.6459763487273</v>
      </c>
      <c r="P20" s="29">
        <f t="shared" ref="P20:P31" si="8">IF(data=1,IF(O20&gt;1,O20+sumproplat,0),IF(N20&gt;sumproplat*2,sumproplat,N20+O20))</f>
        <v>4173.379392534921</v>
      </c>
      <c r="Q20" s="8">
        <f>IF(data=1,IF((N31-sumproplat)&gt;0,N31-sumproplat,0),IF(N31-(sumproplat-O31)&gt;0,N31-(P31-O31),0))</f>
        <v>250407.1189270922</v>
      </c>
      <c r="R20" s="8">
        <f t="shared" ref="R20:R31" si="9">IF(data=1,Q20*(PROC/36500)*30.42,Q20*(PROC/36000)*30)</f>
        <v>3923.0448631911113</v>
      </c>
      <c r="S20" s="29">
        <f t="shared" ref="S20:S31" si="10">IF(data=1,IF(R20&gt;1,R20+sumproplat,0),IF(Q20&gt;sumproplat*2,sumproplat,Q20+R20))</f>
        <v>4173.379392534921</v>
      </c>
      <c r="T20" s="8">
        <f>IF(data=1,IF((Q31-sumproplat)&gt;0,Q31-sumproplat,0),IF(Q31-(sumproplat-R31)&gt;0,Q31-(S31-R31),0))</f>
        <v>247130.2525058304</v>
      </c>
      <c r="U20" s="8">
        <f t="shared" ref="U20:U31" si="11">IF(data=1,T20*(PROC/36500)*30.42,T20*(PROC/36000)*30)</f>
        <v>3871.70728925801</v>
      </c>
      <c r="V20" s="29">
        <f t="shared" ref="V20:V31" si="12">IF(data=1,IF(U20&gt;1,U20+sumproplat,0),IF(T20&gt;sumproplat*2,sumproplat,T20+U20))</f>
        <v>4173.379392534921</v>
      </c>
    </row>
    <row r="21" spans="1:23" x14ac:dyDescent="0.25">
      <c r="A21" s="7" t="s">
        <v>20</v>
      </c>
      <c r="B21" s="9">
        <f>IF(data=1,IF((B20-sumproplat)&gt;0,B20-sumproplat,0),IF(B20-(sumproplat-C20)&gt;0,B20-(D20-C20),0))</f>
        <v>260000</v>
      </c>
      <c r="C21" s="9">
        <f t="shared" si="0"/>
        <v>4073.333333333333</v>
      </c>
      <c r="D21" s="29">
        <f t="shared" ref="D21:D31" si="13">IF(data=1,IF(C21&gt;1,C21+sumproplat,0),IF(B21&gt;sumproplat*2,sumproplat,B21+C21))</f>
        <v>4173.379392534921</v>
      </c>
      <c r="E21" s="9">
        <f>IF(data=1,IF((E20-sumproplat)&gt;0,E20-sumproplat,0),IF(E20-(sumproplat-F20)&gt;0,E20-(G20-F20),0))</f>
        <v>258690.40210778516</v>
      </c>
      <c r="F21" s="9">
        <f t="shared" si="1"/>
        <v>4052.8162996886335</v>
      </c>
      <c r="G21" s="29">
        <f t="shared" si="2"/>
        <v>4173.379392534921</v>
      </c>
      <c r="H21" s="9">
        <f>IF(data=1,IF((H20-sumproplat)&gt;0,H20-sumproplat,0),IF(H20-(sumproplat-I20)&gt;0,H20-(J20-I20),0))</f>
        <v>257112.23727520279</v>
      </c>
      <c r="I21" s="9">
        <f t="shared" si="3"/>
        <v>4028.0917173115104</v>
      </c>
      <c r="J21" s="29">
        <f t="shared" si="4"/>
        <v>4173.379392534921</v>
      </c>
      <c r="K21" s="9">
        <f>IF(data=1,IF((K20-sumproplat)&gt;0,K20-sumproplat,0),IF(K20-(sumproplat-L20)&gt;0,K20-(M20-L20),0))</f>
        <v>255210.42890058213</v>
      </c>
      <c r="L21" s="9">
        <f t="shared" si="5"/>
        <v>3998.2967194424527</v>
      </c>
      <c r="M21" s="29">
        <f t="shared" si="6"/>
        <v>4173.379392534921</v>
      </c>
      <c r="N21" s="9">
        <f>IF(data=1,IF((N20-sumproplat)&gt;0,N20-sumproplat,0),IF(N20-(sumproplat-O20)&gt;0,N20-(P20-O20),0))</f>
        <v>252918.60549969002</v>
      </c>
      <c r="O21" s="9">
        <f t="shared" si="7"/>
        <v>3962.3914861618105</v>
      </c>
      <c r="P21" s="29">
        <f t="shared" si="8"/>
        <v>4173.379392534921</v>
      </c>
      <c r="Q21" s="9">
        <f>IF(data=1,IF((Q20-sumproplat)&gt;0,Q20-sumproplat,0),IF(Q20-(sumproplat-R20)&gt;0,Q20-(S20-R20),0))</f>
        <v>250156.78439774839</v>
      </c>
      <c r="R21" s="9">
        <f t="shared" si="9"/>
        <v>3919.1229555647242</v>
      </c>
      <c r="S21" s="29">
        <f t="shared" si="10"/>
        <v>4173.379392534921</v>
      </c>
      <c r="T21" s="9">
        <f>IF(data=1,IF((T20-sumproplat)&gt;0,T20-sumproplat,0),IF(T20-(sumproplat-U20)&gt;0,T20-(V20-U20),0))</f>
        <v>246828.58040255349</v>
      </c>
      <c r="U21" s="9">
        <f t="shared" si="11"/>
        <v>3866.9810929733376</v>
      </c>
      <c r="V21" s="29">
        <f t="shared" si="12"/>
        <v>4173.379392534921</v>
      </c>
    </row>
    <row r="22" spans="1:23" x14ac:dyDescent="0.25">
      <c r="A22" s="7" t="s">
        <v>21</v>
      </c>
      <c r="B22" s="9">
        <f t="shared" ref="B22:B31" si="14">IF(data=1,IF((B21-sumproplat)&gt;0,B21-sumproplat,0),IF(B21-(sumproplat-C21)&gt;0,B21-(D21-C21),0))</f>
        <v>259899.95394079841</v>
      </c>
      <c r="C22" s="9">
        <f t="shared" si="0"/>
        <v>4071.7659450725082</v>
      </c>
      <c r="D22" s="29">
        <f t="shared" si="13"/>
        <v>4173.379392534921</v>
      </c>
      <c r="E22" s="9">
        <f t="shared" ref="E22:E31" si="15">IF(data=1,IF((E21-sumproplat)&gt;0,E21-sumproplat,0),IF(E21-(sumproplat-F21)&gt;0,E21-(G21-F21),0))</f>
        <v>258569.83901493889</v>
      </c>
      <c r="F22" s="9">
        <f t="shared" si="1"/>
        <v>4050.9274779007092</v>
      </c>
      <c r="G22" s="29">
        <f t="shared" si="2"/>
        <v>4173.379392534921</v>
      </c>
      <c r="H22" s="9">
        <f t="shared" ref="H22:H31" si="16">IF(data=1,IF((H21-sumproplat)&gt;0,H21-sumproplat,0),IF(H21-(sumproplat-I21)&gt;0,H21-(J21-I21),0))</f>
        <v>256966.94959997939</v>
      </c>
      <c r="I22" s="9">
        <f t="shared" si="3"/>
        <v>4025.8155437330101</v>
      </c>
      <c r="J22" s="29">
        <f t="shared" si="4"/>
        <v>4173.379392534921</v>
      </c>
      <c r="K22" s="9">
        <f t="shared" ref="K22:K31" si="17">IF(data=1,IF((K21-sumproplat)&gt;0,K21-sumproplat,0),IF(K21-(sumproplat-L21)&gt;0,K21-(M21-L21),0))</f>
        <v>255035.34622748967</v>
      </c>
      <c r="L22" s="9">
        <f t="shared" si="5"/>
        <v>3995.5537575640051</v>
      </c>
      <c r="M22" s="29">
        <f t="shared" si="6"/>
        <v>4173.379392534921</v>
      </c>
      <c r="N22" s="9">
        <f t="shared" ref="N22:N31" si="18">IF(data=1,IF((N21-sumproplat)&gt;0,N21-sumproplat,0),IF(N21-(sumproplat-O21)&gt;0,N21-(P21-O21),0))</f>
        <v>252707.61759331691</v>
      </c>
      <c r="O22" s="9">
        <f t="shared" si="7"/>
        <v>3959.0860089619646</v>
      </c>
      <c r="P22" s="29">
        <f t="shared" si="8"/>
        <v>4173.379392534921</v>
      </c>
      <c r="Q22" s="9">
        <f t="shared" ref="Q22:Q31" si="19">IF(data=1,IF((Q21-sumproplat)&gt;0,Q21-sumproplat,0),IF(Q21-(sumproplat-R21)&gt;0,Q21-(S21-R21),0))</f>
        <v>249902.52796077818</v>
      </c>
      <c r="R22" s="9">
        <f t="shared" si="9"/>
        <v>3915.1396047188582</v>
      </c>
      <c r="S22" s="29">
        <f t="shared" si="10"/>
        <v>4173.379392534921</v>
      </c>
      <c r="T22" s="9">
        <f t="shared" ref="T22:T31" si="20">IF(data=1,IF((T21-sumproplat)&gt;0,T21-sumproplat,0),IF(T21-(sumproplat-U21)&gt;0,T21-(V21-U21),0))</f>
        <v>246522.18210299191</v>
      </c>
      <c r="U22" s="9">
        <f t="shared" si="11"/>
        <v>3862.1808529468726</v>
      </c>
      <c r="V22" s="29">
        <f t="shared" si="12"/>
        <v>4173.379392534921</v>
      </c>
    </row>
    <row r="23" spans="1:23" x14ac:dyDescent="0.25">
      <c r="A23" s="7" t="s">
        <v>53</v>
      </c>
      <c r="B23" s="9">
        <f t="shared" si="14"/>
        <v>259798.340493336</v>
      </c>
      <c r="C23" s="9">
        <f t="shared" si="0"/>
        <v>4070.1740010622639</v>
      </c>
      <c r="D23" s="29">
        <f t="shared" si="13"/>
        <v>4173.379392534921</v>
      </c>
      <c r="E23" s="9">
        <f t="shared" si="15"/>
        <v>258447.38710030468</v>
      </c>
      <c r="F23" s="9">
        <f t="shared" si="1"/>
        <v>4049.0090645714399</v>
      </c>
      <c r="G23" s="29">
        <f t="shared" si="2"/>
        <v>4173.379392534921</v>
      </c>
      <c r="H23" s="9">
        <f t="shared" si="16"/>
        <v>256819.38575117747</v>
      </c>
      <c r="I23" s="9">
        <f t="shared" si="3"/>
        <v>4023.5037101017806</v>
      </c>
      <c r="J23" s="29">
        <f t="shared" si="4"/>
        <v>4173.379392534921</v>
      </c>
      <c r="K23" s="9">
        <f t="shared" si="17"/>
        <v>254857.52059251876</v>
      </c>
      <c r="L23" s="9">
        <f t="shared" si="5"/>
        <v>3992.767822616127</v>
      </c>
      <c r="M23" s="29">
        <f t="shared" si="6"/>
        <v>4173.379392534921</v>
      </c>
      <c r="N23" s="9">
        <f t="shared" si="18"/>
        <v>252493.32420974397</v>
      </c>
      <c r="O23" s="9">
        <f t="shared" si="7"/>
        <v>3955.7287459526556</v>
      </c>
      <c r="P23" s="29">
        <f t="shared" si="8"/>
        <v>4173.379392534921</v>
      </c>
      <c r="Q23" s="9">
        <f t="shared" si="19"/>
        <v>249644.28817296211</v>
      </c>
      <c r="R23" s="9">
        <f t="shared" si="9"/>
        <v>3911.0938480430727</v>
      </c>
      <c r="S23" s="29">
        <f t="shared" si="10"/>
        <v>4173.379392534921</v>
      </c>
      <c r="T23" s="9">
        <f t="shared" si="20"/>
        <v>246210.98356340386</v>
      </c>
      <c r="U23" s="9">
        <f t="shared" si="11"/>
        <v>3857.3054091599938</v>
      </c>
      <c r="V23" s="29">
        <f t="shared" si="12"/>
        <v>4173.379392534921</v>
      </c>
    </row>
    <row r="24" spans="1:23" x14ac:dyDescent="0.25">
      <c r="A24" s="7" t="s">
        <v>54</v>
      </c>
      <c r="B24" s="9">
        <f t="shared" si="14"/>
        <v>259695.13510186333</v>
      </c>
      <c r="C24" s="9">
        <f t="shared" si="0"/>
        <v>4068.557116595859</v>
      </c>
      <c r="D24" s="29">
        <f t="shared" si="13"/>
        <v>4173.379392534921</v>
      </c>
      <c r="E24" s="9">
        <f t="shared" si="15"/>
        <v>258323.01677234119</v>
      </c>
      <c r="F24" s="9">
        <f t="shared" si="1"/>
        <v>4047.0605961000119</v>
      </c>
      <c r="G24" s="29">
        <f t="shared" si="2"/>
        <v>4173.379392534921</v>
      </c>
      <c r="H24" s="9">
        <f t="shared" si="16"/>
        <v>256669.51006874433</v>
      </c>
      <c r="I24" s="9">
        <f t="shared" si="3"/>
        <v>4021.1556577436613</v>
      </c>
      <c r="J24" s="29">
        <f t="shared" si="4"/>
        <v>4173.379392534921</v>
      </c>
      <c r="K24" s="9">
        <f t="shared" si="17"/>
        <v>254676.90902259998</v>
      </c>
      <c r="L24" s="9">
        <f t="shared" si="5"/>
        <v>3989.9382413540666</v>
      </c>
      <c r="M24" s="29">
        <f t="shared" si="6"/>
        <v>4173.379392534921</v>
      </c>
      <c r="N24" s="9">
        <f t="shared" si="18"/>
        <v>252275.67356316169</v>
      </c>
      <c r="O24" s="9">
        <f t="shared" si="7"/>
        <v>3952.3188858228668</v>
      </c>
      <c r="P24" s="29">
        <f t="shared" si="8"/>
        <v>4173.379392534921</v>
      </c>
      <c r="Q24" s="9">
        <f t="shared" si="19"/>
        <v>249382.00262847028</v>
      </c>
      <c r="R24" s="9">
        <f t="shared" si="9"/>
        <v>3906.9847078460339</v>
      </c>
      <c r="S24" s="29">
        <f t="shared" si="10"/>
        <v>4173.379392534921</v>
      </c>
      <c r="T24" s="9">
        <f t="shared" si="20"/>
        <v>245894.90958002894</v>
      </c>
      <c r="U24" s="9">
        <f t="shared" si="11"/>
        <v>3852.3535834204536</v>
      </c>
      <c r="V24" s="29">
        <f t="shared" si="12"/>
        <v>4173.379392534921</v>
      </c>
    </row>
    <row r="25" spans="1:23" x14ac:dyDescent="0.25">
      <c r="A25" s="7" t="s">
        <v>55</v>
      </c>
      <c r="B25" s="9">
        <f t="shared" si="14"/>
        <v>259590.31282592428</v>
      </c>
      <c r="C25" s="9">
        <f t="shared" si="0"/>
        <v>4066.91490093948</v>
      </c>
      <c r="D25" s="29">
        <f t="shared" si="13"/>
        <v>4173.379392534921</v>
      </c>
      <c r="E25" s="9">
        <f t="shared" si="15"/>
        <v>258196.69797590628</v>
      </c>
      <c r="F25" s="9">
        <f t="shared" si="1"/>
        <v>4045.0816016225322</v>
      </c>
      <c r="G25" s="29">
        <f t="shared" si="2"/>
        <v>4173.379392534921</v>
      </c>
      <c r="H25" s="9">
        <f t="shared" si="16"/>
        <v>256517.28633395309</v>
      </c>
      <c r="I25" s="9">
        <f t="shared" si="3"/>
        <v>4018.7708192319315</v>
      </c>
      <c r="J25" s="29">
        <f t="shared" si="4"/>
        <v>4173.379392534921</v>
      </c>
      <c r="K25" s="9">
        <f t="shared" si="17"/>
        <v>254493.46787141913</v>
      </c>
      <c r="L25" s="9">
        <f t="shared" si="5"/>
        <v>3987.064329985566</v>
      </c>
      <c r="M25" s="29">
        <f t="shared" si="6"/>
        <v>4173.379392534921</v>
      </c>
      <c r="N25" s="9">
        <f t="shared" si="18"/>
        <v>252054.61305644963</v>
      </c>
      <c r="O25" s="9">
        <f t="shared" si="7"/>
        <v>3948.8556045510445</v>
      </c>
      <c r="P25" s="29">
        <f t="shared" si="8"/>
        <v>4173.379392534921</v>
      </c>
      <c r="Q25" s="9">
        <f t="shared" si="19"/>
        <v>249115.60794378139</v>
      </c>
      <c r="R25" s="9">
        <f t="shared" si="9"/>
        <v>3902.8111911192418</v>
      </c>
      <c r="S25" s="29">
        <f t="shared" si="10"/>
        <v>4173.379392534921</v>
      </c>
      <c r="T25" s="9">
        <f t="shared" si="20"/>
        <v>245573.88377091446</v>
      </c>
      <c r="U25" s="9">
        <f t="shared" si="11"/>
        <v>3847.3241790776597</v>
      </c>
      <c r="V25" s="29">
        <f t="shared" si="12"/>
        <v>4173.379392534921</v>
      </c>
    </row>
    <row r="26" spans="1:23" ht="14.25" customHeight="1" x14ac:dyDescent="0.25">
      <c r="A26" s="7" t="s">
        <v>56</v>
      </c>
      <c r="B26" s="9">
        <f t="shared" si="14"/>
        <v>259483.84833432885</v>
      </c>
      <c r="C26" s="9">
        <f t="shared" si="0"/>
        <v>4065.2469572378191</v>
      </c>
      <c r="D26" s="29">
        <f t="shared" si="13"/>
        <v>4173.379392534921</v>
      </c>
      <c r="E26" s="9">
        <f t="shared" si="15"/>
        <v>258068.40018499389</v>
      </c>
      <c r="F26" s="9">
        <f t="shared" si="1"/>
        <v>4043.071602898237</v>
      </c>
      <c r="G26" s="29">
        <f t="shared" si="2"/>
        <v>4173.379392534921</v>
      </c>
      <c r="H26" s="9">
        <f t="shared" si="16"/>
        <v>256362.67776065011</v>
      </c>
      <c r="I26" s="9">
        <f t="shared" si="3"/>
        <v>4016.3486182501847</v>
      </c>
      <c r="J26" s="29">
        <f t="shared" si="4"/>
        <v>4173.379392534921</v>
      </c>
      <c r="K26" s="9">
        <f t="shared" si="17"/>
        <v>254307.15280886978</v>
      </c>
      <c r="L26" s="9">
        <f t="shared" si="5"/>
        <v>3984.1453940056263</v>
      </c>
      <c r="M26" s="29">
        <f t="shared" si="6"/>
        <v>4173.379392534921</v>
      </c>
      <c r="N26" s="9">
        <f t="shared" si="18"/>
        <v>251830.08926846576</v>
      </c>
      <c r="O26" s="9">
        <f t="shared" si="7"/>
        <v>3945.3380652059641</v>
      </c>
      <c r="P26" s="29">
        <f t="shared" si="8"/>
        <v>4173.379392534921</v>
      </c>
      <c r="Q26" s="9">
        <f t="shared" si="19"/>
        <v>248845.03974236571</v>
      </c>
      <c r="R26" s="9">
        <f t="shared" si="9"/>
        <v>3898.572289297063</v>
      </c>
      <c r="S26" s="29">
        <f t="shared" si="10"/>
        <v>4173.379392534921</v>
      </c>
      <c r="T26" s="9">
        <f t="shared" si="20"/>
        <v>245247.82855745719</v>
      </c>
      <c r="U26" s="9">
        <f t="shared" si="11"/>
        <v>3842.2159807334961</v>
      </c>
      <c r="V26" s="29">
        <f t="shared" si="12"/>
        <v>4173.379392534921</v>
      </c>
    </row>
    <row r="27" spans="1:23" x14ac:dyDescent="0.25">
      <c r="A27" s="7" t="s">
        <v>57</v>
      </c>
      <c r="B27" s="9">
        <f t="shared" si="14"/>
        <v>259375.71589903175</v>
      </c>
      <c r="C27" s="9">
        <f t="shared" si="0"/>
        <v>4063.5528824181642</v>
      </c>
      <c r="D27" s="29">
        <f t="shared" si="13"/>
        <v>4173.379392534921</v>
      </c>
      <c r="E27" s="9">
        <f t="shared" si="15"/>
        <v>257938.09239535721</v>
      </c>
      <c r="F27" s="9">
        <f t="shared" si="1"/>
        <v>4041.0301141939294</v>
      </c>
      <c r="G27" s="29">
        <f t="shared" si="2"/>
        <v>4173.379392534921</v>
      </c>
      <c r="H27" s="9">
        <f t="shared" si="16"/>
        <v>256205.64698636538</v>
      </c>
      <c r="I27" s="9">
        <f t="shared" si="3"/>
        <v>4013.888469453057</v>
      </c>
      <c r="J27" s="29">
        <f t="shared" si="4"/>
        <v>4173.379392534921</v>
      </c>
      <c r="K27" s="9">
        <f t="shared" si="17"/>
        <v>254117.91881034049</v>
      </c>
      <c r="L27" s="9">
        <f t="shared" si="5"/>
        <v>3981.1807280286671</v>
      </c>
      <c r="M27" s="29">
        <f t="shared" si="6"/>
        <v>4173.379392534921</v>
      </c>
      <c r="N27" s="9">
        <f t="shared" si="18"/>
        <v>251602.04794113681</v>
      </c>
      <c r="O27" s="9">
        <f t="shared" si="7"/>
        <v>3941.7654177444765</v>
      </c>
      <c r="P27" s="29">
        <f t="shared" si="8"/>
        <v>4173.379392534921</v>
      </c>
      <c r="Q27" s="9">
        <f t="shared" si="19"/>
        <v>248570.23263912785</v>
      </c>
      <c r="R27" s="9">
        <f t="shared" si="9"/>
        <v>3894.2669780130027</v>
      </c>
      <c r="S27" s="29">
        <f t="shared" si="10"/>
        <v>4173.379392534921</v>
      </c>
      <c r="T27" s="9">
        <f t="shared" si="20"/>
        <v>244916.66514565577</v>
      </c>
      <c r="U27" s="9">
        <f t="shared" si="11"/>
        <v>3837.0277539486069</v>
      </c>
      <c r="V27" s="29">
        <f t="shared" si="12"/>
        <v>4173.379392534921</v>
      </c>
    </row>
    <row r="28" spans="1:23" x14ac:dyDescent="0.25">
      <c r="A28" s="7" t="s">
        <v>58</v>
      </c>
      <c r="B28" s="9">
        <f t="shared" si="14"/>
        <v>259265.88938891501</v>
      </c>
      <c r="C28" s="9">
        <f t="shared" si="0"/>
        <v>4061.8322670930011</v>
      </c>
      <c r="D28" s="29">
        <f t="shared" si="13"/>
        <v>4173.379392534921</v>
      </c>
      <c r="E28" s="9">
        <f t="shared" si="15"/>
        <v>257805.74311701622</v>
      </c>
      <c r="F28" s="9">
        <f t="shared" si="1"/>
        <v>4038.9566421665868</v>
      </c>
      <c r="G28" s="29">
        <f t="shared" si="2"/>
        <v>4173.379392534921</v>
      </c>
      <c r="H28" s="9">
        <f t="shared" si="16"/>
        <v>256046.1560632835</v>
      </c>
      <c r="I28" s="9">
        <f t="shared" si="3"/>
        <v>4011.3897783247749</v>
      </c>
      <c r="J28" s="29">
        <f t="shared" si="4"/>
        <v>4173.379392534921</v>
      </c>
      <c r="K28" s="9">
        <f t="shared" si="17"/>
        <v>253925.72014583423</v>
      </c>
      <c r="L28" s="9">
        <f t="shared" si="5"/>
        <v>3978.1696156180697</v>
      </c>
      <c r="M28" s="29">
        <f t="shared" si="6"/>
        <v>4173.379392534921</v>
      </c>
      <c r="N28" s="9">
        <f t="shared" si="18"/>
        <v>251370.43396634638</v>
      </c>
      <c r="O28" s="9">
        <f t="shared" si="7"/>
        <v>3938.1367988060933</v>
      </c>
      <c r="P28" s="29">
        <f t="shared" si="8"/>
        <v>4173.379392534921</v>
      </c>
      <c r="Q28" s="9">
        <f t="shared" si="19"/>
        <v>248291.12022460593</v>
      </c>
      <c r="R28" s="9">
        <f t="shared" si="9"/>
        <v>3889.8942168521598</v>
      </c>
      <c r="S28" s="29">
        <f t="shared" si="10"/>
        <v>4173.379392534921</v>
      </c>
      <c r="T28" s="9">
        <f t="shared" si="20"/>
        <v>244580.31350706946</v>
      </c>
      <c r="U28" s="9">
        <f t="shared" si="11"/>
        <v>3831.7582449440883</v>
      </c>
      <c r="V28" s="29">
        <f t="shared" si="12"/>
        <v>4173.379392534921</v>
      </c>
    </row>
    <row r="29" spans="1:23" x14ac:dyDescent="0.25">
      <c r="A29" s="7" t="s">
        <v>59</v>
      </c>
      <c r="B29" s="9">
        <f t="shared" si="14"/>
        <v>259154.34226347308</v>
      </c>
      <c r="C29" s="9">
        <f t="shared" si="0"/>
        <v>4060.0846954610784</v>
      </c>
      <c r="D29" s="29">
        <f t="shared" si="13"/>
        <v>4173.379392534921</v>
      </c>
      <c r="E29" s="9">
        <f t="shared" si="15"/>
        <v>257671.32036664788</v>
      </c>
      <c r="F29" s="9">
        <f t="shared" si="1"/>
        <v>4036.8506857441498</v>
      </c>
      <c r="G29" s="29">
        <f t="shared" si="2"/>
        <v>4173.379392534921</v>
      </c>
      <c r="H29" s="9">
        <f t="shared" si="16"/>
        <v>255884.16644907335</v>
      </c>
      <c r="I29" s="9">
        <f t="shared" si="3"/>
        <v>4008.851941035482</v>
      </c>
      <c r="J29" s="29">
        <f t="shared" si="4"/>
        <v>4173.379392534921</v>
      </c>
      <c r="K29" s="9">
        <f t="shared" si="17"/>
        <v>253730.51036891737</v>
      </c>
      <c r="L29" s="9">
        <f t="shared" si="5"/>
        <v>3975.1113291130382</v>
      </c>
      <c r="M29" s="29">
        <f t="shared" si="6"/>
        <v>4173.379392534921</v>
      </c>
      <c r="N29" s="9">
        <f t="shared" si="18"/>
        <v>251135.19137261756</v>
      </c>
      <c r="O29" s="9">
        <f t="shared" si="7"/>
        <v>3934.4513315043414</v>
      </c>
      <c r="P29" s="29">
        <f t="shared" si="8"/>
        <v>4173.379392534921</v>
      </c>
      <c r="Q29" s="9">
        <f t="shared" si="19"/>
        <v>248007.63504892317</v>
      </c>
      <c r="R29" s="9">
        <f t="shared" si="9"/>
        <v>3885.4529490997961</v>
      </c>
      <c r="S29" s="29">
        <f t="shared" si="10"/>
        <v>4173.379392534921</v>
      </c>
      <c r="T29" s="9">
        <f t="shared" si="20"/>
        <v>244238.69235947862</v>
      </c>
      <c r="U29" s="9">
        <f t="shared" si="11"/>
        <v>3826.4061802984984</v>
      </c>
      <c r="V29" s="29">
        <f t="shared" si="12"/>
        <v>4173.379392534921</v>
      </c>
    </row>
    <row r="30" spans="1:23" x14ac:dyDescent="0.25">
      <c r="A30" s="7" t="s">
        <v>60</v>
      </c>
      <c r="B30" s="9">
        <f t="shared" si="14"/>
        <v>259041.04756639924</v>
      </c>
      <c r="C30" s="9">
        <f t="shared" si="0"/>
        <v>4058.3097452069214</v>
      </c>
      <c r="D30" s="29">
        <f t="shared" si="13"/>
        <v>4173.379392534921</v>
      </c>
      <c r="E30" s="9">
        <f t="shared" si="15"/>
        <v>257534.79165985712</v>
      </c>
      <c r="F30" s="9">
        <f t="shared" si="1"/>
        <v>4034.7117360044281</v>
      </c>
      <c r="G30" s="29">
        <f t="shared" si="2"/>
        <v>4173.379392534921</v>
      </c>
      <c r="H30" s="9">
        <f t="shared" si="16"/>
        <v>255719.6389975739</v>
      </c>
      <c r="I30" s="9">
        <f t="shared" si="3"/>
        <v>4006.2743442953242</v>
      </c>
      <c r="J30" s="29">
        <f t="shared" si="4"/>
        <v>4173.379392534921</v>
      </c>
      <c r="K30" s="9">
        <f t="shared" si="17"/>
        <v>253532.24230549549</v>
      </c>
      <c r="L30" s="9">
        <f t="shared" si="5"/>
        <v>3972.0051294527625</v>
      </c>
      <c r="M30" s="29">
        <f t="shared" si="6"/>
        <v>4173.379392534921</v>
      </c>
      <c r="N30" s="9">
        <f t="shared" si="18"/>
        <v>250896.26331158698</v>
      </c>
      <c r="O30" s="9">
        <f t="shared" si="7"/>
        <v>3930.7081252148623</v>
      </c>
      <c r="P30" s="29">
        <f t="shared" si="8"/>
        <v>4173.379392534921</v>
      </c>
      <c r="Q30" s="9">
        <f t="shared" si="19"/>
        <v>247719.70860548803</v>
      </c>
      <c r="R30" s="9">
        <f t="shared" si="9"/>
        <v>3880.942101485979</v>
      </c>
      <c r="S30" s="29">
        <f t="shared" si="10"/>
        <v>4173.379392534921</v>
      </c>
      <c r="T30" s="9">
        <f t="shared" si="20"/>
        <v>243891.7191472422</v>
      </c>
      <c r="U30" s="9">
        <f t="shared" si="11"/>
        <v>3820.9702666401276</v>
      </c>
      <c r="V30" s="29">
        <f t="shared" si="12"/>
        <v>4173.379392534921</v>
      </c>
    </row>
    <row r="31" spans="1:23" ht="14.4" thickBot="1" x14ac:dyDescent="0.3">
      <c r="A31" s="7" t="s">
        <v>61</v>
      </c>
      <c r="B31" s="10">
        <f t="shared" si="14"/>
        <v>258925.97791907124</v>
      </c>
      <c r="C31" s="10">
        <f t="shared" si="0"/>
        <v>4056.5069873987832</v>
      </c>
      <c r="D31" s="29">
        <f t="shared" si="13"/>
        <v>4173.379392534921</v>
      </c>
      <c r="E31" s="10">
        <f t="shared" si="15"/>
        <v>257396.12400332664</v>
      </c>
      <c r="F31" s="10">
        <f t="shared" si="1"/>
        <v>4032.5392760521172</v>
      </c>
      <c r="G31" s="29">
        <f t="shared" si="2"/>
        <v>4173.379392534921</v>
      </c>
      <c r="H31" s="10">
        <f t="shared" si="16"/>
        <v>255552.53394933429</v>
      </c>
      <c r="I31" s="10">
        <f t="shared" si="3"/>
        <v>4003.6563652062373</v>
      </c>
      <c r="J31" s="29">
        <f t="shared" si="4"/>
        <v>4173.379392534921</v>
      </c>
      <c r="K31" s="10">
        <f t="shared" si="17"/>
        <v>253330.86804241332</v>
      </c>
      <c r="L31" s="10">
        <f t="shared" si="5"/>
        <v>3968.850265997808</v>
      </c>
      <c r="M31" s="29">
        <f t="shared" si="6"/>
        <v>4173.379392534921</v>
      </c>
      <c r="N31" s="10">
        <f t="shared" si="18"/>
        <v>250653.59204426693</v>
      </c>
      <c r="O31" s="10">
        <f t="shared" si="7"/>
        <v>3926.906275360182</v>
      </c>
      <c r="P31" s="29">
        <f t="shared" si="8"/>
        <v>4173.379392534921</v>
      </c>
      <c r="Q31" s="10">
        <f t="shared" si="19"/>
        <v>247427.2713144391</v>
      </c>
      <c r="R31" s="10">
        <f t="shared" si="9"/>
        <v>3876.3605839262127</v>
      </c>
      <c r="S31" s="29">
        <f t="shared" si="10"/>
        <v>4173.379392534921</v>
      </c>
      <c r="T31" s="10">
        <f t="shared" si="20"/>
        <v>243539.3100213474</v>
      </c>
      <c r="U31" s="10">
        <f t="shared" si="11"/>
        <v>3815.4491903344424</v>
      </c>
      <c r="V31" s="29">
        <f t="shared" si="12"/>
        <v>4173.379392534921</v>
      </c>
    </row>
    <row r="32" spans="1:23" ht="15" thickTop="1" thickBot="1" x14ac:dyDescent="0.3">
      <c r="A32" s="30" t="s">
        <v>23</v>
      </c>
      <c r="B32" s="11"/>
      <c r="C32" s="12">
        <f>SUM(C20:C31)</f>
        <v>48789.612165152532</v>
      </c>
      <c r="D32" s="31">
        <f>SUM(D20:D31)</f>
        <v>49980.506651217474</v>
      </c>
      <c r="E32" s="11"/>
      <c r="F32" s="12">
        <f>SUM(F20:F31)</f>
        <v>48526.731083327759</v>
      </c>
      <c r="G32" s="31">
        <f>SUM(G20:G31)</f>
        <v>50080.552710419062</v>
      </c>
      <c r="H32" s="11"/>
      <c r="I32" s="12">
        <f>SUM(I20:I31)</f>
        <v>48208.079745580842</v>
      </c>
      <c r="J32" s="31">
        <f>SUM(J20:J31)</f>
        <v>50080.552710419062</v>
      </c>
      <c r="K32" s="11"/>
      <c r="L32" s="12">
        <f>SUM(L20:L31)</f>
        <v>47824.080704289612</v>
      </c>
      <c r="M32" s="31">
        <f>SUM(M20:M31)</f>
        <v>50080.552710419062</v>
      </c>
      <c r="N32" s="11"/>
      <c r="O32" s="12">
        <f>SUM(O20:O31)</f>
        <v>47361.332721635001</v>
      </c>
      <c r="P32" s="31">
        <f>SUM(P20:P31)</f>
        <v>50080.552710419062</v>
      </c>
      <c r="Q32" s="11"/>
      <c r="R32" s="12">
        <f>SUM(R20:R31)</f>
        <v>46803.686289157253</v>
      </c>
      <c r="S32" s="31">
        <f>SUM(S20:S31)</f>
        <v>50080.552710419062</v>
      </c>
      <c r="T32" s="11"/>
      <c r="U32" s="12">
        <f>SUM(U20:U31)</f>
        <v>46131.680023735593</v>
      </c>
      <c r="V32" s="31">
        <f>SUM(V20:V31)</f>
        <v>50080.552710419062</v>
      </c>
    </row>
    <row r="33" spans="1:36" ht="12.75" customHeight="1" thickBot="1" x14ac:dyDescent="0.3">
      <c r="A33" s="83" t="s">
        <v>22</v>
      </c>
      <c r="B33" s="48" t="s">
        <v>31</v>
      </c>
      <c r="C33" s="49"/>
      <c r="D33" s="50"/>
      <c r="E33" s="73" t="s">
        <v>32</v>
      </c>
      <c r="F33" s="74"/>
      <c r="G33" s="75"/>
      <c r="H33" s="73" t="s">
        <v>33</v>
      </c>
      <c r="I33" s="74"/>
      <c r="J33" s="75"/>
      <c r="K33" s="73" t="s">
        <v>34</v>
      </c>
      <c r="L33" s="74"/>
      <c r="M33" s="75"/>
      <c r="N33" s="73" t="s">
        <v>35</v>
      </c>
      <c r="O33" s="74"/>
      <c r="P33" s="75"/>
      <c r="Q33" s="73" t="s">
        <v>36</v>
      </c>
      <c r="R33" s="74"/>
      <c r="S33" s="75"/>
      <c r="T33" s="73" t="s">
        <v>37</v>
      </c>
      <c r="U33" s="74"/>
      <c r="V33" s="75"/>
    </row>
    <row r="34" spans="1:36" ht="28.2" thickBot="1" x14ac:dyDescent="0.3">
      <c r="A34" s="84"/>
      <c r="B34" s="5" t="s">
        <v>45</v>
      </c>
      <c r="C34" s="6" t="s">
        <v>46</v>
      </c>
      <c r="D34" s="6" t="s">
        <v>47</v>
      </c>
      <c r="E34" s="5" t="s">
        <v>45</v>
      </c>
      <c r="F34" s="6" t="s">
        <v>46</v>
      </c>
      <c r="G34" s="6" t="s">
        <v>47</v>
      </c>
      <c r="H34" s="5" t="s">
        <v>45</v>
      </c>
      <c r="I34" s="6" t="s">
        <v>46</v>
      </c>
      <c r="J34" s="6" t="s">
        <v>47</v>
      </c>
      <c r="K34" s="5" t="s">
        <v>45</v>
      </c>
      <c r="L34" s="6" t="s">
        <v>46</v>
      </c>
      <c r="M34" s="6" t="s">
        <v>47</v>
      </c>
      <c r="N34" s="5" t="s">
        <v>45</v>
      </c>
      <c r="O34" s="6" t="s">
        <v>46</v>
      </c>
      <c r="P34" s="6" t="s">
        <v>47</v>
      </c>
      <c r="Q34" s="5" t="s">
        <v>45</v>
      </c>
      <c r="R34" s="6" t="s">
        <v>46</v>
      </c>
      <c r="S34" s="6" t="s">
        <v>47</v>
      </c>
      <c r="T34" s="5" t="s">
        <v>45</v>
      </c>
      <c r="U34" s="6" t="s">
        <v>46</v>
      </c>
      <c r="V34" s="6" t="s">
        <v>47</v>
      </c>
    </row>
    <row r="35" spans="1:36" ht="14.4" thickTop="1" x14ac:dyDescent="0.25">
      <c r="A35" s="7" t="s">
        <v>19</v>
      </c>
      <c r="B35" s="8">
        <f>IF(data=1,IF((T31-sumproplat)&gt;0,T31-sumproplat,0),IF(T31-(sumproplat-U31)&gt;0,T31-(V31-U31),0))</f>
        <v>243181.37981914691</v>
      </c>
      <c r="C35" s="8">
        <f t="shared" ref="C35:C46" si="21">IF(data=1,B35*(PROC/36500)*30.42,B35*(PROC/36000)*30)</f>
        <v>3809.8416171666345</v>
      </c>
      <c r="D35" s="29">
        <f t="shared" ref="D35:D46" si="22">IF(data=1,IF(C35&gt;1,C35+sumproplat,0),IF(B35&gt;sumproplat*2,sumproplat,B35+C35))</f>
        <v>4173.379392534921</v>
      </c>
      <c r="E35" s="8">
        <f>IF(data=1,IF((B46-sumproplat)&gt;0,B46-sumproplat,0),IF(B46-(sumproplat-C46)&gt;0,B46-(D46-C46),0))</f>
        <v>238422.6885907049</v>
      </c>
      <c r="F35" s="8">
        <f t="shared" ref="F35:F46" si="23">IF(data=1,E35*(PROC/36500)*30.42,E35*(PROC/36000)*30)</f>
        <v>3735.2887879210434</v>
      </c>
      <c r="G35" s="29">
        <f t="shared" ref="G35:G46" si="24">IF(data=1,IF(F35&gt;1,F35+sumproplat,0),IF(E35&gt;sumproplat*2,sumproplat,E35+F35))</f>
        <v>4173.379392534921</v>
      </c>
      <c r="H35" s="8">
        <f>IF(data=1,IF((E46-sumproplat)&gt;0,E46-sumproplat,0),IF(E46-(sumproplat-F46)&gt;0,E46-(G46-F46),0))</f>
        <v>232688.10457030436</v>
      </c>
      <c r="I35" s="8">
        <f t="shared" ref="I35:I46" si="25">IF(data=1,H35*(PROC/36500)*30.42,H35*(PROC/36000)*30)</f>
        <v>3645.4469716014346</v>
      </c>
      <c r="J35" s="29">
        <f t="shared" ref="J35:J46" si="26">IF(data=1,IF(I35&gt;1,I35+sumproplat,0),IF(H35&gt;sumproplat*2,sumproplat,H35+I35))</f>
        <v>4173.379392534921</v>
      </c>
      <c r="K35" s="8">
        <f>IF(data=1,IF((H46-sumproplat)&gt;0,H46-sumproplat,0),IF(H46-(sumproplat-I46)&gt;0,H46-(J46-I46),0))</f>
        <v>225777.49568471813</v>
      </c>
      <c r="L35" s="8">
        <f t="shared" ref="L35:L46" si="27">IF(data=1,K35*(PROC/36500)*30.42,K35*(PROC/36000)*30)</f>
        <v>3537.1807657272507</v>
      </c>
      <c r="M35" s="29">
        <f t="shared" ref="M35:M46" si="28">IF(data=1,IF(L35&gt;1,L35+sumproplat,0),IF(K35&gt;sumproplat*2,sumproplat,K35+L35))</f>
        <v>4173.379392534921</v>
      </c>
      <c r="N35" s="8">
        <f>IF(data=1,IF((K46-sumproplat)&gt;0,K46-sumproplat,0),IF(K46-(sumproplat-L46)&gt;0,K46-(M46-L46),0))</f>
        <v>217449.68759965876</v>
      </c>
      <c r="O35" s="8">
        <f t="shared" ref="O35:O46" si="29">IF(data=1,N35*(PROC/36500)*30.42,N35*(PROC/36000)*30)</f>
        <v>3406.711772394654</v>
      </c>
      <c r="P35" s="29">
        <f t="shared" ref="P35:P46" si="30">IF(data=1,IF(O35&gt;1,O35+sumproplat,0),IF(N35&gt;sumproplat*2,sumproplat,N35+O35))</f>
        <v>4173.379392534921</v>
      </c>
      <c r="Q35" s="8">
        <f>IF(data=1,IF((N46-sumproplat)&gt;0,N46-sumproplat,0),IF(N46-(sumproplat-O46)&gt;0,N46-(P46-O46),0))</f>
        <v>207414.04694196908</v>
      </c>
      <c r="R35" s="8">
        <f t="shared" ref="R35:R46" si="31">IF(data=1,Q35*(PROC/36500)*30.42,Q35*(PROC/36000)*30)</f>
        <v>3249.4867354241824</v>
      </c>
      <c r="S35" s="29">
        <f t="shared" ref="S35:S46" si="32">IF(data=1,IF(R35&gt;1,R35+sumproplat,0),IF(Q35&gt;sumproplat*2,sumproplat,Q35+R35))</f>
        <v>4173.379392534921</v>
      </c>
      <c r="T35" s="8">
        <f>IF(data=1,IF((Q46-sumproplat)&gt;0,Q46-sumproplat,0),IF(Q46-(sumproplat-R46)&gt;0,Q46-(S46-R46),0))</f>
        <v>195320.33844369563</v>
      </c>
      <c r="U35" s="8">
        <f t="shared" ref="U35:U46" si="33">IF(data=1,T35*(PROC/36500)*30.42,T35*(PROC/36000)*30)</f>
        <v>3060.0186356178979</v>
      </c>
      <c r="V35" s="29">
        <f t="shared" ref="V35:V46" si="34">IF(data=1,IF(U35&gt;1,U35+sumproplat,0),IF(T35&gt;sumproplat*2,sumproplat,T35+U35))</f>
        <v>4173.379392534921</v>
      </c>
    </row>
    <row r="36" spans="1:36" x14ac:dyDescent="0.25">
      <c r="A36" s="7" t="s">
        <v>20</v>
      </c>
      <c r="B36" s="9">
        <f>IF(data=1,IF((B35-sumproplat)&gt;0,B35-sumproplat,0),IF(B35-(sumproplat-C35)&gt;0,B35-(D35-C35),0))</f>
        <v>242817.84204377863</v>
      </c>
      <c r="C36" s="9">
        <f t="shared" si="21"/>
        <v>3804.1461920191987</v>
      </c>
      <c r="D36" s="29">
        <f t="shared" si="22"/>
        <v>4173.379392534921</v>
      </c>
      <c r="E36" s="9">
        <f>IF(data=1,IF((E35-sumproplat)&gt;0,E35-sumproplat,0),IF(E35-(sumproplat-F35)&gt;0,E35-(G35-F35),0))</f>
        <v>237984.59798609102</v>
      </c>
      <c r="F36" s="9">
        <f t="shared" si="23"/>
        <v>3728.4253684487589</v>
      </c>
      <c r="G36" s="29">
        <f t="shared" si="24"/>
        <v>4173.379392534921</v>
      </c>
      <c r="H36" s="9">
        <f>IF(data=1,IF((H35-sumproplat)&gt;0,H35-sumproplat,0),IF(H35-(sumproplat-I35)&gt;0,H35-(J35-I35),0))</f>
        <v>232160.17214937089</v>
      </c>
      <c r="I36" s="9">
        <f t="shared" si="25"/>
        <v>3637.1760303401438</v>
      </c>
      <c r="J36" s="29">
        <f t="shared" si="26"/>
        <v>4173.379392534921</v>
      </c>
      <c r="K36" s="9">
        <f>IF(data=1,IF((K35-sumproplat)&gt;0,K35-sumproplat,0),IF(K35-(sumproplat-L35)&gt;0,K35-(M35-L35),0))</f>
        <v>225141.29705791047</v>
      </c>
      <c r="L36" s="9">
        <f t="shared" si="27"/>
        <v>3527.213653907264</v>
      </c>
      <c r="M36" s="29">
        <f t="shared" si="28"/>
        <v>4173.379392534921</v>
      </c>
      <c r="N36" s="9">
        <f>IF(data=1,IF((N35-sumproplat)&gt;0,N35-sumproplat,0),IF(N35-(sumproplat-O35)&gt;0,N35-(P35-O35),0))</f>
        <v>216683.01997951849</v>
      </c>
      <c r="O36" s="9">
        <f t="shared" si="29"/>
        <v>3394.7006463457897</v>
      </c>
      <c r="P36" s="29">
        <f t="shared" si="30"/>
        <v>4173.379392534921</v>
      </c>
      <c r="Q36" s="9">
        <f>IF(data=1,IF((Q35-sumproplat)&gt;0,Q35-sumproplat,0),IF(Q35-(sumproplat-R35)&gt;0,Q35-(S35-R35),0))</f>
        <v>206490.15428485835</v>
      </c>
      <c r="R36" s="9">
        <f t="shared" si="31"/>
        <v>3235.0124171294474</v>
      </c>
      <c r="S36" s="29">
        <f t="shared" si="32"/>
        <v>4173.379392534921</v>
      </c>
      <c r="T36" s="9">
        <f>IF(data=1,IF((T35-sumproplat)&gt;0,T35-sumproplat,0),IF(T35-(sumproplat-U35)&gt;0,T35-(V35-U35),0))</f>
        <v>194206.97768677861</v>
      </c>
      <c r="U36" s="9">
        <f t="shared" si="33"/>
        <v>3042.5759837595315</v>
      </c>
      <c r="V36" s="29">
        <f t="shared" si="34"/>
        <v>4173.379392534921</v>
      </c>
    </row>
    <row r="37" spans="1:36" x14ac:dyDescent="0.25">
      <c r="A37" s="7" t="s">
        <v>21</v>
      </c>
      <c r="B37" s="9">
        <f t="shared" ref="B37:B46" si="35">IF(data=1,IF((B36-sumproplat)&gt;0,B36-sumproplat,0),IF(B36-(sumproplat-C36)&gt;0,B36-(D36-C36),0))</f>
        <v>242448.60884326289</v>
      </c>
      <c r="C37" s="9">
        <f t="shared" si="21"/>
        <v>3798.3615385444518</v>
      </c>
      <c r="D37" s="29">
        <f t="shared" si="22"/>
        <v>4173.379392534921</v>
      </c>
      <c r="E37" s="9">
        <f t="shared" ref="E37:E46" si="36">IF(data=1,IF((E36-sumproplat)&gt;0,E36-sumproplat,0),IF(E36-(sumproplat-F36)&gt;0,E36-(G36-F36),0))</f>
        <v>237539.64396200486</v>
      </c>
      <c r="F37" s="9">
        <f t="shared" si="23"/>
        <v>3721.4544220714097</v>
      </c>
      <c r="G37" s="29">
        <f t="shared" si="24"/>
        <v>4173.379392534921</v>
      </c>
      <c r="H37" s="9">
        <f t="shared" ref="H37:H46" si="37">IF(data=1,IF((H36-sumproplat)&gt;0,H36-sumproplat,0),IF(H36-(sumproplat-I36)&gt;0,H36-(J36-I36),0))</f>
        <v>231623.96878717613</v>
      </c>
      <c r="I37" s="9">
        <f t="shared" si="25"/>
        <v>3628.7755109990926</v>
      </c>
      <c r="J37" s="29">
        <f t="shared" si="26"/>
        <v>4173.379392534921</v>
      </c>
      <c r="K37" s="9">
        <f t="shared" ref="K37:K46" si="38">IF(data=1,IF((K36-sumproplat)&gt;0,K36-sumproplat,0),IF(K36-(sumproplat-L36)&gt;0,K36-(M36-L36),0))</f>
        <v>224495.13131928281</v>
      </c>
      <c r="L37" s="9">
        <f t="shared" si="27"/>
        <v>3517.0903906687636</v>
      </c>
      <c r="M37" s="29">
        <f t="shared" si="28"/>
        <v>4173.379392534921</v>
      </c>
      <c r="N37" s="9">
        <f t="shared" ref="N37:N46" si="39">IF(data=1,IF((N36-sumproplat)&gt;0,N36-sumproplat,0),IF(N36-(sumproplat-O36)&gt;0,N36-(P36-O36),0))</f>
        <v>215904.34123332935</v>
      </c>
      <c r="O37" s="9">
        <f t="shared" si="29"/>
        <v>3382.5013459888264</v>
      </c>
      <c r="P37" s="29">
        <f t="shared" si="30"/>
        <v>4173.379392534921</v>
      </c>
      <c r="Q37" s="9">
        <f t="shared" ref="Q37:Q46" si="40">IF(data=1,IF((Q36-sumproplat)&gt;0,Q36-sumproplat,0),IF(Q36-(sumproplat-R36)&gt;0,Q36-(S36-R36),0))</f>
        <v>205551.78730945286</v>
      </c>
      <c r="R37" s="9">
        <f t="shared" si="31"/>
        <v>3220.3113345147613</v>
      </c>
      <c r="S37" s="29">
        <f t="shared" si="32"/>
        <v>4173.379392534921</v>
      </c>
      <c r="T37" s="9">
        <f t="shared" ref="T37:T46" si="41">IF(data=1,IF((T36-sumproplat)&gt;0,T36-sumproplat,0),IF(T36-(sumproplat-U36)&gt;0,T36-(V36-U36),0))</f>
        <v>193076.17427800322</v>
      </c>
      <c r="U37" s="9">
        <f t="shared" si="33"/>
        <v>3024.8600636887172</v>
      </c>
      <c r="V37" s="29">
        <f t="shared" si="34"/>
        <v>4173.379392534921</v>
      </c>
    </row>
    <row r="38" spans="1:36" x14ac:dyDescent="0.25">
      <c r="A38" s="7" t="s">
        <v>53</v>
      </c>
      <c r="B38" s="9">
        <f t="shared" si="35"/>
        <v>242073.59098927243</v>
      </c>
      <c r="C38" s="9">
        <f t="shared" si="21"/>
        <v>3792.4862588319347</v>
      </c>
      <c r="D38" s="29">
        <f t="shared" si="22"/>
        <v>4173.379392534921</v>
      </c>
      <c r="E38" s="9">
        <f t="shared" si="36"/>
        <v>237087.71899154136</v>
      </c>
      <c r="F38" s="9">
        <f t="shared" si="23"/>
        <v>3714.3742642008142</v>
      </c>
      <c r="G38" s="29">
        <f t="shared" si="24"/>
        <v>4173.379392534921</v>
      </c>
      <c r="H38" s="9">
        <f t="shared" si="37"/>
        <v>231079.36490564031</v>
      </c>
      <c r="I38" s="9">
        <f t="shared" si="25"/>
        <v>3620.243383521698</v>
      </c>
      <c r="J38" s="29">
        <f t="shared" si="26"/>
        <v>4173.379392534921</v>
      </c>
      <c r="K38" s="9">
        <f t="shared" si="38"/>
        <v>223838.84231741665</v>
      </c>
      <c r="L38" s="9">
        <f t="shared" si="27"/>
        <v>3506.8085296395275</v>
      </c>
      <c r="M38" s="29">
        <f t="shared" si="28"/>
        <v>4173.379392534921</v>
      </c>
      <c r="N38" s="9">
        <f t="shared" si="39"/>
        <v>215113.46318678325</v>
      </c>
      <c r="O38" s="9">
        <f t="shared" si="29"/>
        <v>3370.1109232596045</v>
      </c>
      <c r="P38" s="29">
        <f t="shared" si="30"/>
        <v>4173.379392534921</v>
      </c>
      <c r="Q38" s="9">
        <f t="shared" si="40"/>
        <v>204598.71925143269</v>
      </c>
      <c r="R38" s="9">
        <f t="shared" si="31"/>
        <v>3205.379934939112</v>
      </c>
      <c r="S38" s="29">
        <f t="shared" si="32"/>
        <v>4173.379392534921</v>
      </c>
      <c r="T38" s="9">
        <f t="shared" si="41"/>
        <v>191927.654949157</v>
      </c>
      <c r="U38" s="9">
        <f t="shared" si="33"/>
        <v>3006.8665942034595</v>
      </c>
      <c r="V38" s="29">
        <f t="shared" si="34"/>
        <v>4173.379392534921</v>
      </c>
    </row>
    <row r="39" spans="1:36" x14ac:dyDescent="0.25">
      <c r="A39" s="7" t="s">
        <v>54</v>
      </c>
      <c r="B39" s="9">
        <f t="shared" si="35"/>
        <v>241692.69785556945</v>
      </c>
      <c r="C39" s="9">
        <f t="shared" si="21"/>
        <v>3786.518933070588</v>
      </c>
      <c r="D39" s="29">
        <f t="shared" si="22"/>
        <v>4173.379392534921</v>
      </c>
      <c r="E39" s="9">
        <f t="shared" si="36"/>
        <v>236628.71386320726</v>
      </c>
      <c r="F39" s="9">
        <f t="shared" si="23"/>
        <v>3707.1831838569133</v>
      </c>
      <c r="G39" s="29">
        <f t="shared" si="24"/>
        <v>4173.379392534921</v>
      </c>
      <c r="H39" s="9">
        <f t="shared" si="37"/>
        <v>230526.22889662709</v>
      </c>
      <c r="I39" s="9">
        <f t="shared" si="25"/>
        <v>3611.5775860471576</v>
      </c>
      <c r="J39" s="29">
        <f t="shared" si="26"/>
        <v>4173.379392534921</v>
      </c>
      <c r="K39" s="9">
        <f t="shared" si="38"/>
        <v>223172.27145452125</v>
      </c>
      <c r="L39" s="9">
        <f t="shared" si="27"/>
        <v>3496.3655861208326</v>
      </c>
      <c r="M39" s="29">
        <f t="shared" si="28"/>
        <v>4173.379392534921</v>
      </c>
      <c r="N39" s="9">
        <f t="shared" si="39"/>
        <v>214310.19471750793</v>
      </c>
      <c r="O39" s="9">
        <f t="shared" si="29"/>
        <v>3357.5263839076242</v>
      </c>
      <c r="P39" s="29">
        <f t="shared" si="30"/>
        <v>4173.379392534921</v>
      </c>
      <c r="Q39" s="9">
        <f t="shared" si="40"/>
        <v>203630.71979383688</v>
      </c>
      <c r="R39" s="9">
        <f t="shared" si="31"/>
        <v>3190.2146101034446</v>
      </c>
      <c r="S39" s="29">
        <f t="shared" si="32"/>
        <v>4173.379392534921</v>
      </c>
      <c r="T39" s="9">
        <f t="shared" si="41"/>
        <v>190761.14215082553</v>
      </c>
      <c r="U39" s="9">
        <f t="shared" si="33"/>
        <v>2988.5912270296003</v>
      </c>
      <c r="V39" s="29">
        <f t="shared" si="34"/>
        <v>4173.379392534921</v>
      </c>
    </row>
    <row r="40" spans="1:36" x14ac:dyDescent="0.25">
      <c r="A40" s="7" t="s">
        <v>55</v>
      </c>
      <c r="B40" s="9">
        <f t="shared" si="35"/>
        <v>241305.83739610511</v>
      </c>
      <c r="C40" s="9">
        <f t="shared" si="21"/>
        <v>3780.4581192056467</v>
      </c>
      <c r="D40" s="29">
        <f t="shared" si="22"/>
        <v>4173.379392534921</v>
      </c>
      <c r="E40" s="9">
        <f t="shared" si="36"/>
        <v>236162.51765452925</v>
      </c>
      <c r="F40" s="9">
        <f t="shared" si="23"/>
        <v>3699.8794432542913</v>
      </c>
      <c r="G40" s="29">
        <f t="shared" si="24"/>
        <v>4173.379392534921</v>
      </c>
      <c r="H40" s="9">
        <f t="shared" si="37"/>
        <v>229964.42709013933</v>
      </c>
      <c r="I40" s="9">
        <f t="shared" si="25"/>
        <v>3602.7760244121828</v>
      </c>
      <c r="J40" s="29">
        <f t="shared" si="26"/>
        <v>4173.379392534921</v>
      </c>
      <c r="K40" s="9">
        <f t="shared" si="38"/>
        <v>222495.25764810716</v>
      </c>
      <c r="L40" s="9">
        <f t="shared" si="27"/>
        <v>3485.7590364870121</v>
      </c>
      <c r="M40" s="29">
        <f t="shared" si="28"/>
        <v>4173.379392534921</v>
      </c>
      <c r="N40" s="9">
        <f t="shared" si="39"/>
        <v>213494.34170888062</v>
      </c>
      <c r="O40" s="9">
        <f t="shared" si="29"/>
        <v>3344.744686772463</v>
      </c>
      <c r="P40" s="29">
        <f t="shared" si="30"/>
        <v>4173.379392534921</v>
      </c>
      <c r="Q40" s="9">
        <f t="shared" si="40"/>
        <v>202647.55501140541</v>
      </c>
      <c r="R40" s="9">
        <f t="shared" si="31"/>
        <v>3174.8116951786847</v>
      </c>
      <c r="S40" s="29">
        <f t="shared" si="32"/>
        <v>4173.379392534921</v>
      </c>
      <c r="T40" s="9">
        <f t="shared" si="41"/>
        <v>189576.35398532019</v>
      </c>
      <c r="U40" s="9">
        <f t="shared" si="33"/>
        <v>2970.0295457700163</v>
      </c>
      <c r="V40" s="29">
        <f t="shared" si="34"/>
        <v>4173.379392534921</v>
      </c>
    </row>
    <row r="41" spans="1:36" x14ac:dyDescent="0.25">
      <c r="A41" s="7" t="s">
        <v>56</v>
      </c>
      <c r="B41" s="9">
        <f t="shared" si="35"/>
        <v>240912.91612277584</v>
      </c>
      <c r="C41" s="9">
        <f t="shared" si="21"/>
        <v>3774.3023525901549</v>
      </c>
      <c r="D41" s="29">
        <f t="shared" si="22"/>
        <v>4173.379392534921</v>
      </c>
      <c r="E41" s="9">
        <f t="shared" si="36"/>
        <v>235689.01770524861</v>
      </c>
      <c r="F41" s="9">
        <f t="shared" si="23"/>
        <v>3692.4612773822278</v>
      </c>
      <c r="G41" s="29">
        <f t="shared" si="24"/>
        <v>4173.379392534921</v>
      </c>
      <c r="H41" s="9">
        <f t="shared" si="37"/>
        <v>229393.82372201659</v>
      </c>
      <c r="I41" s="9">
        <f t="shared" si="25"/>
        <v>3593.8365716449266</v>
      </c>
      <c r="J41" s="29">
        <f t="shared" si="26"/>
        <v>4173.379392534921</v>
      </c>
      <c r="K41" s="9">
        <f t="shared" si="38"/>
        <v>221807.63729205925</v>
      </c>
      <c r="L41" s="9">
        <f t="shared" si="27"/>
        <v>3474.986317575595</v>
      </c>
      <c r="M41" s="29">
        <f t="shared" si="28"/>
        <v>4173.379392534921</v>
      </c>
      <c r="N41" s="9">
        <f t="shared" si="39"/>
        <v>212665.70700311815</v>
      </c>
      <c r="O41" s="9">
        <f t="shared" si="29"/>
        <v>3331.762743048851</v>
      </c>
      <c r="P41" s="29">
        <f t="shared" si="30"/>
        <v>4173.379392534921</v>
      </c>
      <c r="Q41" s="9">
        <f t="shared" si="40"/>
        <v>201648.98731404918</v>
      </c>
      <c r="R41" s="9">
        <f t="shared" si="31"/>
        <v>3159.1674679201037</v>
      </c>
      <c r="S41" s="29">
        <f t="shared" si="32"/>
        <v>4173.379392534921</v>
      </c>
      <c r="T41" s="9">
        <f t="shared" si="41"/>
        <v>188373.00413855529</v>
      </c>
      <c r="U41" s="9">
        <f t="shared" si="33"/>
        <v>2951.1770648373663</v>
      </c>
      <c r="V41" s="29">
        <f t="shared" si="34"/>
        <v>4173.379392534921</v>
      </c>
    </row>
    <row r="42" spans="1:36" x14ac:dyDescent="0.25">
      <c r="A42" s="7" t="s">
        <v>57</v>
      </c>
      <c r="B42" s="9">
        <f t="shared" si="35"/>
        <v>240513.83908283108</v>
      </c>
      <c r="C42" s="9">
        <f t="shared" si="21"/>
        <v>3768.0501456310203</v>
      </c>
      <c r="D42" s="29">
        <f t="shared" si="22"/>
        <v>4173.379392534921</v>
      </c>
      <c r="E42" s="9">
        <f t="shared" si="36"/>
        <v>235208.09959009592</v>
      </c>
      <c r="F42" s="9">
        <f t="shared" si="23"/>
        <v>3684.9268935781693</v>
      </c>
      <c r="G42" s="29">
        <f t="shared" si="24"/>
        <v>4173.379392534921</v>
      </c>
      <c r="H42" s="9">
        <f t="shared" si="37"/>
        <v>228814.28090112659</v>
      </c>
      <c r="I42" s="9">
        <f t="shared" si="25"/>
        <v>3584.757067450983</v>
      </c>
      <c r="J42" s="29">
        <f t="shared" si="26"/>
        <v>4173.379392534921</v>
      </c>
      <c r="K42" s="9">
        <f t="shared" si="38"/>
        <v>221109.24421709994</v>
      </c>
      <c r="L42" s="9">
        <f t="shared" si="27"/>
        <v>3464.0448260678991</v>
      </c>
      <c r="M42" s="29">
        <f t="shared" si="28"/>
        <v>4173.379392534921</v>
      </c>
      <c r="N42" s="9">
        <f t="shared" si="39"/>
        <v>211824.09035363208</v>
      </c>
      <c r="O42" s="9">
        <f t="shared" si="29"/>
        <v>3318.577415540236</v>
      </c>
      <c r="P42" s="29">
        <f t="shared" si="30"/>
        <v>4173.379392534921</v>
      </c>
      <c r="Q42" s="9">
        <f t="shared" si="40"/>
        <v>200634.77538943436</v>
      </c>
      <c r="R42" s="9">
        <f t="shared" si="31"/>
        <v>3143.278147767805</v>
      </c>
      <c r="S42" s="29">
        <f t="shared" si="32"/>
        <v>4173.379392534921</v>
      </c>
      <c r="T42" s="9">
        <f t="shared" si="41"/>
        <v>187150.80181085772</v>
      </c>
      <c r="U42" s="9">
        <f t="shared" si="33"/>
        <v>2932.0292283701042</v>
      </c>
      <c r="V42" s="29">
        <f t="shared" si="34"/>
        <v>4173.379392534921</v>
      </c>
    </row>
    <row r="43" spans="1:36" x14ac:dyDescent="0.25">
      <c r="A43" s="7" t="s">
        <v>58</v>
      </c>
      <c r="B43" s="9">
        <f t="shared" si="35"/>
        <v>240108.50983592717</v>
      </c>
      <c r="C43" s="9">
        <f t="shared" si="21"/>
        <v>3761.6999874295252</v>
      </c>
      <c r="D43" s="29">
        <f t="shared" si="22"/>
        <v>4173.379392534921</v>
      </c>
      <c r="E43" s="9">
        <f t="shared" si="36"/>
        <v>234719.64709113917</v>
      </c>
      <c r="F43" s="9">
        <f t="shared" si="23"/>
        <v>3677.2744710945135</v>
      </c>
      <c r="G43" s="29">
        <f t="shared" si="24"/>
        <v>4173.379392534921</v>
      </c>
      <c r="H43" s="9">
        <f t="shared" si="37"/>
        <v>228225.65857604265</v>
      </c>
      <c r="I43" s="9">
        <f t="shared" si="25"/>
        <v>3575.535317691335</v>
      </c>
      <c r="J43" s="29">
        <f t="shared" si="26"/>
        <v>4173.379392534921</v>
      </c>
      <c r="K43" s="9">
        <f t="shared" si="38"/>
        <v>220399.90965063291</v>
      </c>
      <c r="L43" s="9">
        <f t="shared" si="27"/>
        <v>3452.9319178599153</v>
      </c>
      <c r="M43" s="29">
        <f t="shared" si="28"/>
        <v>4173.379392534921</v>
      </c>
      <c r="N43" s="9">
        <f t="shared" si="39"/>
        <v>210969.28837663739</v>
      </c>
      <c r="O43" s="9">
        <f t="shared" si="29"/>
        <v>3305.185517900652</v>
      </c>
      <c r="P43" s="29">
        <f t="shared" si="30"/>
        <v>4173.379392534921</v>
      </c>
      <c r="Q43" s="9">
        <f t="shared" si="40"/>
        <v>199604.67414466725</v>
      </c>
      <c r="R43" s="9">
        <f t="shared" si="31"/>
        <v>3127.1398949331206</v>
      </c>
      <c r="S43" s="29">
        <f t="shared" si="32"/>
        <v>4173.379392534921</v>
      </c>
      <c r="T43" s="9">
        <f t="shared" si="41"/>
        <v>185909.45164669291</v>
      </c>
      <c r="U43" s="9">
        <f t="shared" si="33"/>
        <v>2912.5814091315219</v>
      </c>
      <c r="V43" s="29">
        <f t="shared" si="34"/>
        <v>4173.379392534921</v>
      </c>
    </row>
    <row r="44" spans="1:36" x14ac:dyDescent="0.25">
      <c r="A44" s="7" t="s">
        <v>59</v>
      </c>
      <c r="B44" s="9">
        <f t="shared" si="35"/>
        <v>239696.83043082178</v>
      </c>
      <c r="C44" s="9">
        <f t="shared" si="21"/>
        <v>3755.2503434162077</v>
      </c>
      <c r="D44" s="29">
        <f t="shared" si="22"/>
        <v>4173.379392534921</v>
      </c>
      <c r="E44" s="9">
        <f t="shared" si="36"/>
        <v>234223.54216969875</v>
      </c>
      <c r="F44" s="9">
        <f t="shared" si="23"/>
        <v>3669.5021606586133</v>
      </c>
      <c r="G44" s="29">
        <f t="shared" si="24"/>
        <v>4173.379392534921</v>
      </c>
      <c r="H44" s="9">
        <f t="shared" si="37"/>
        <v>227627.81450119906</v>
      </c>
      <c r="I44" s="9">
        <f t="shared" si="25"/>
        <v>3566.1690938521183</v>
      </c>
      <c r="J44" s="29">
        <f t="shared" si="26"/>
        <v>4173.379392534921</v>
      </c>
      <c r="K44" s="9">
        <f t="shared" si="38"/>
        <v>219679.46217595792</v>
      </c>
      <c r="L44" s="9">
        <f t="shared" si="27"/>
        <v>3441.6449074233406</v>
      </c>
      <c r="M44" s="29">
        <f t="shared" si="28"/>
        <v>4173.379392534921</v>
      </c>
      <c r="N44" s="9">
        <f t="shared" si="39"/>
        <v>210101.09450200311</v>
      </c>
      <c r="O44" s="9">
        <f t="shared" si="29"/>
        <v>3291.583813864715</v>
      </c>
      <c r="P44" s="29">
        <f t="shared" si="30"/>
        <v>4173.379392534921</v>
      </c>
      <c r="Q44" s="9">
        <f t="shared" si="40"/>
        <v>198558.43464706544</v>
      </c>
      <c r="R44" s="9">
        <f t="shared" si="31"/>
        <v>3110.7488094706919</v>
      </c>
      <c r="S44" s="29">
        <f t="shared" si="32"/>
        <v>4173.379392534921</v>
      </c>
      <c r="T44" s="9">
        <f t="shared" si="41"/>
        <v>184648.6536632895</v>
      </c>
      <c r="U44" s="9">
        <f t="shared" si="33"/>
        <v>2892.8289073915353</v>
      </c>
      <c r="V44" s="29">
        <f t="shared" si="34"/>
        <v>4173.379392534921</v>
      </c>
    </row>
    <row r="45" spans="1:36" x14ac:dyDescent="0.25">
      <c r="A45" s="7" t="s">
        <v>60</v>
      </c>
      <c r="B45" s="9">
        <f t="shared" si="35"/>
        <v>239278.70138170305</v>
      </c>
      <c r="C45" s="9">
        <f t="shared" si="21"/>
        <v>3748.6996549800142</v>
      </c>
      <c r="D45" s="29">
        <f t="shared" si="22"/>
        <v>4173.379392534921</v>
      </c>
      <c r="E45" s="9">
        <f t="shared" si="36"/>
        <v>233719.66493782244</v>
      </c>
      <c r="F45" s="9">
        <f t="shared" si="23"/>
        <v>3661.6080840258846</v>
      </c>
      <c r="G45" s="29">
        <f t="shared" si="24"/>
        <v>4173.379392534921</v>
      </c>
      <c r="H45" s="9">
        <f t="shared" si="37"/>
        <v>227020.60420251626</v>
      </c>
      <c r="I45" s="9">
        <f t="shared" si="25"/>
        <v>3556.6561325060879</v>
      </c>
      <c r="J45" s="29">
        <f t="shared" si="26"/>
        <v>4173.379392534921</v>
      </c>
      <c r="K45" s="9">
        <f t="shared" si="38"/>
        <v>218947.72769084634</v>
      </c>
      <c r="L45" s="9">
        <f t="shared" si="27"/>
        <v>3430.1810671565927</v>
      </c>
      <c r="M45" s="29">
        <f t="shared" si="28"/>
        <v>4173.379392534921</v>
      </c>
      <c r="N45" s="9">
        <f t="shared" si="39"/>
        <v>209219.29892333291</v>
      </c>
      <c r="O45" s="9">
        <f t="shared" si="29"/>
        <v>3277.7690164655487</v>
      </c>
      <c r="P45" s="29">
        <f t="shared" si="30"/>
        <v>4173.379392534921</v>
      </c>
      <c r="Q45" s="9">
        <f t="shared" si="40"/>
        <v>197495.80406400122</v>
      </c>
      <c r="R45" s="9">
        <f t="shared" si="31"/>
        <v>3094.1009303360192</v>
      </c>
      <c r="S45" s="29">
        <f t="shared" si="32"/>
        <v>4173.379392534921</v>
      </c>
      <c r="T45" s="9">
        <f t="shared" si="41"/>
        <v>183368.10317814612</v>
      </c>
      <c r="U45" s="9">
        <f t="shared" si="33"/>
        <v>2872.766949790956</v>
      </c>
      <c r="V45" s="29">
        <f t="shared" si="34"/>
        <v>4173.379392534921</v>
      </c>
    </row>
    <row r="46" spans="1:36" ht="14.4" thickBot="1" x14ac:dyDescent="0.3">
      <c r="A46" s="7" t="s">
        <v>61</v>
      </c>
      <c r="B46" s="10">
        <f t="shared" si="35"/>
        <v>238854.02164414816</v>
      </c>
      <c r="C46" s="10">
        <f t="shared" si="21"/>
        <v>3742.0463390916543</v>
      </c>
      <c r="D46" s="29">
        <f t="shared" si="22"/>
        <v>4173.379392534921</v>
      </c>
      <c r="E46" s="10">
        <f t="shared" si="36"/>
        <v>233207.89362931339</v>
      </c>
      <c r="F46" s="10">
        <f t="shared" si="23"/>
        <v>3653.5903335259095</v>
      </c>
      <c r="G46" s="29">
        <f t="shared" si="24"/>
        <v>4173.379392534921</v>
      </c>
      <c r="H46" s="10">
        <f t="shared" si="37"/>
        <v>226403.88094248742</v>
      </c>
      <c r="I46" s="10">
        <f t="shared" si="25"/>
        <v>3546.9941347656363</v>
      </c>
      <c r="J46" s="29">
        <f t="shared" si="26"/>
        <v>4173.379392534921</v>
      </c>
      <c r="K46" s="10">
        <f t="shared" si="38"/>
        <v>218204.52936546801</v>
      </c>
      <c r="L46" s="10">
        <f t="shared" si="27"/>
        <v>3418.5376267256652</v>
      </c>
      <c r="M46" s="29">
        <f t="shared" si="28"/>
        <v>4173.379392534921</v>
      </c>
      <c r="N46" s="10">
        <f t="shared" si="39"/>
        <v>208323.68854726353</v>
      </c>
      <c r="O46" s="10">
        <f t="shared" si="29"/>
        <v>3263.7377872404618</v>
      </c>
      <c r="P46" s="29">
        <f t="shared" si="30"/>
        <v>4173.379392534921</v>
      </c>
      <c r="Q46" s="10">
        <f t="shared" si="40"/>
        <v>196416.52560180231</v>
      </c>
      <c r="R46" s="10">
        <f t="shared" si="31"/>
        <v>3077.1922344282361</v>
      </c>
      <c r="S46" s="29">
        <f t="shared" si="32"/>
        <v>4173.379392534921</v>
      </c>
      <c r="T46" s="10">
        <f t="shared" si="41"/>
        <v>182067.49073540216</v>
      </c>
      <c r="U46" s="10">
        <f t="shared" si="33"/>
        <v>2852.3906881879666</v>
      </c>
      <c r="V46" s="29">
        <f t="shared" si="34"/>
        <v>4173.379392534921</v>
      </c>
    </row>
    <row r="47" spans="1:36" ht="15" thickTop="1" thickBot="1" x14ac:dyDescent="0.3">
      <c r="A47" s="30" t="s">
        <v>23</v>
      </c>
      <c r="B47" s="11"/>
      <c r="C47" s="12">
        <f>SUM(C35:C46)</f>
        <v>45321.861481977037</v>
      </c>
      <c r="D47" s="31">
        <f>SUM(D35:D46)</f>
        <v>50080.552710419062</v>
      </c>
      <c r="E47" s="11"/>
      <c r="F47" s="12">
        <f>SUM(F35:F46)</f>
        <v>44345.968690018548</v>
      </c>
      <c r="G47" s="31">
        <f>SUM(G35:G46)</f>
        <v>50080.552710419062</v>
      </c>
      <c r="H47" s="11"/>
      <c r="I47" s="12">
        <f>SUM(I35:I46)</f>
        <v>43169.943824832793</v>
      </c>
      <c r="J47" s="31">
        <f>SUM(J35:J46)</f>
        <v>50080.552710419062</v>
      </c>
      <c r="K47" s="11"/>
      <c r="L47" s="12">
        <f>SUM(L35:L46)</f>
        <v>41752.744625359657</v>
      </c>
      <c r="M47" s="31">
        <f>SUM(M35:M46)</f>
        <v>50080.552710419062</v>
      </c>
      <c r="N47" s="11"/>
      <c r="O47" s="12">
        <f>SUM(O35:O46)</f>
        <v>40044.912052729422</v>
      </c>
      <c r="P47" s="31">
        <f>SUM(P35:P46)</f>
        <v>50080.552710419062</v>
      </c>
      <c r="Q47" s="11"/>
      <c r="R47" s="12">
        <f>SUM(R35:R46)</f>
        <v>37986.84421214561</v>
      </c>
      <c r="S47" s="31">
        <f>SUM(S35:S46)</f>
        <v>50080.552710419062</v>
      </c>
      <c r="T47" s="11"/>
      <c r="U47" s="12">
        <f>SUM(U35:U46)</f>
        <v>35506.716297778679</v>
      </c>
      <c r="V47" s="31">
        <f>SUM(V35:V46)</f>
        <v>50080.552710419062</v>
      </c>
    </row>
    <row r="48" spans="1:36" ht="12.75" customHeight="1" thickBot="1" x14ac:dyDescent="0.3">
      <c r="A48" s="83" t="s">
        <v>22</v>
      </c>
      <c r="B48" s="73" t="s">
        <v>38</v>
      </c>
      <c r="C48" s="74"/>
      <c r="D48" s="75"/>
      <c r="E48" s="73" t="s">
        <v>39</v>
      </c>
      <c r="F48" s="74"/>
      <c r="G48" s="75"/>
      <c r="H48" s="73" t="s">
        <v>40</v>
      </c>
      <c r="I48" s="74"/>
      <c r="J48" s="75"/>
      <c r="K48" s="73" t="s">
        <v>41</v>
      </c>
      <c r="L48" s="74"/>
      <c r="M48" s="75"/>
      <c r="N48" s="73" t="s">
        <v>42</v>
      </c>
      <c r="O48" s="74"/>
      <c r="P48" s="75"/>
      <c r="Q48" s="48" t="s">
        <v>43</v>
      </c>
      <c r="R48" s="49"/>
      <c r="S48" s="50"/>
      <c r="T48" s="73" t="s">
        <v>44</v>
      </c>
      <c r="U48" s="74"/>
      <c r="V48" s="75"/>
      <c r="X48" s="13"/>
      <c r="Y48" s="13"/>
      <c r="Z48" s="13"/>
      <c r="AA48" s="13"/>
      <c r="AB48" s="13"/>
      <c r="AC48" s="13"/>
      <c r="AD48" s="13"/>
      <c r="AE48" s="13"/>
      <c r="AF48" s="13"/>
      <c r="AG48" s="13"/>
      <c r="AH48" s="13"/>
      <c r="AI48" s="13"/>
      <c r="AJ48" s="13"/>
    </row>
    <row r="49" spans="1:36" ht="28.2" thickBot="1" x14ac:dyDescent="0.3">
      <c r="A49" s="84"/>
      <c r="B49" s="5" t="s">
        <v>45</v>
      </c>
      <c r="C49" s="6" t="s">
        <v>46</v>
      </c>
      <c r="D49" s="6" t="s">
        <v>47</v>
      </c>
      <c r="E49" s="5" t="s">
        <v>45</v>
      </c>
      <c r="F49" s="6" t="s">
        <v>46</v>
      </c>
      <c r="G49" s="6" t="s">
        <v>47</v>
      </c>
      <c r="H49" s="5" t="s">
        <v>45</v>
      </c>
      <c r="I49" s="6" t="s">
        <v>46</v>
      </c>
      <c r="J49" s="6" t="s">
        <v>47</v>
      </c>
      <c r="K49" s="5" t="s">
        <v>45</v>
      </c>
      <c r="L49" s="6" t="s">
        <v>46</v>
      </c>
      <c r="M49" s="6" t="s">
        <v>47</v>
      </c>
      <c r="N49" s="5" t="s">
        <v>45</v>
      </c>
      <c r="O49" s="6" t="s">
        <v>46</v>
      </c>
      <c r="P49" s="6" t="s">
        <v>47</v>
      </c>
      <c r="Q49" s="5" t="s">
        <v>45</v>
      </c>
      <c r="R49" s="6" t="s">
        <v>46</v>
      </c>
      <c r="S49" s="6" t="s">
        <v>47</v>
      </c>
      <c r="T49" s="5" t="s">
        <v>45</v>
      </c>
      <c r="U49" s="6" t="s">
        <v>46</v>
      </c>
      <c r="V49" s="6" t="s">
        <v>47</v>
      </c>
      <c r="X49" s="13"/>
      <c r="Y49" s="13"/>
      <c r="Z49" s="13"/>
      <c r="AA49" s="13"/>
      <c r="AB49" s="13"/>
      <c r="AC49" s="13"/>
      <c r="AD49" s="13"/>
      <c r="AE49" s="13"/>
      <c r="AF49" s="13"/>
      <c r="AG49" s="13"/>
      <c r="AH49" s="13"/>
      <c r="AI49" s="13"/>
      <c r="AJ49" s="13"/>
    </row>
    <row r="50" spans="1:36" ht="14.4" thickTop="1" x14ac:dyDescent="0.25">
      <c r="A50" s="7" t="s">
        <v>19</v>
      </c>
      <c r="B50" s="8">
        <f>IF(data=1,IF((T46-sumproplat)&gt;0,T46-sumproplat,0),IF(T46-(sumproplat-U46)&gt;0,T46-(V46-U46),0))</f>
        <v>180746.50203105519</v>
      </c>
      <c r="C50" s="8">
        <f t="shared" ref="C50:C61" si="42">IF(data=1,B50*(PROC/36500)*30.42,B50*(PROC/36000)*30)</f>
        <v>2831.6951984865314</v>
      </c>
      <c r="D50" s="29">
        <f t="shared" ref="D50:D61" si="43">IF(data=1,IF(C50&gt;1,C50+sumproplat,0),IF(B50&gt;sumproplat*2,sumproplat,B50+C50))</f>
        <v>4173.379392534921</v>
      </c>
      <c r="E50" s="8">
        <f>IF(data=1,IF((B61-sumproplat)&gt;0,B61-sumproplat,0),IF(B61-(sumproplat-C61)&gt;0,B61-(D61-C61),0))</f>
        <v>163183.92328916432</v>
      </c>
      <c r="F50" s="8">
        <f t="shared" ref="F50:F61" si="44">IF(data=1,E50*(PROC/36500)*30.42,E50*(PROC/36000)*30)</f>
        <v>2556.5481315302409</v>
      </c>
      <c r="G50" s="29">
        <f t="shared" ref="G50:G61" si="45">IF(data=1,IF(F50&gt;1,F50+sumproplat,0),IF(E50&gt;sumproplat*2,sumproplat,E50+F50))</f>
        <v>4173.379392534921</v>
      </c>
      <c r="H50" s="8">
        <f>IF(data=1,IF((E61-sumproplat)&gt;0,E61-sumproplat,0),IF(E61-(sumproplat-F61)&gt;0,E61-(G61-F61),0))</f>
        <v>142019.68325435824</v>
      </c>
      <c r="I50" s="8">
        <f t="shared" ref="I50:I61" si="46">IF(data=1,H50*(PROC/36500)*30.42,H50*(PROC/36000)*30)</f>
        <v>2224.9750376516126</v>
      </c>
      <c r="J50" s="29">
        <f t="shared" ref="J50:J61" si="47">IF(data=1,IF(I50&gt;1,I50+sumproplat,0),IF(H50&gt;sumproplat*2,sumproplat,H50+I50))</f>
        <v>4173.379392534921</v>
      </c>
      <c r="K50" s="8">
        <f>IF(data=1,IF((H61-sumproplat)&gt;0,H61-sumproplat,0),IF(H61-(sumproplat-I61)&gt;0,H61-(J61-I61),0))</f>
        <v>116515.16806704798</v>
      </c>
      <c r="L50" s="8">
        <f t="shared" ref="L50:L61" si="48">IF(data=1,K50*(PROC/36500)*30.42,K50*(PROC/36000)*30)</f>
        <v>1825.4042997170852</v>
      </c>
      <c r="M50" s="29">
        <f t="shared" ref="M50:M61" si="49">IF(data=1,IF(L50&gt;1,L50+sumproplat,0),IF(K50&gt;sumproplat*2,sumproplat,K50+L50))</f>
        <v>4173.379392534921</v>
      </c>
      <c r="N50" s="8">
        <f>IF(data=1,IF((K61-sumproplat)&gt;0,K61-sumproplat,0),IF(K61-(sumproplat-L61)&gt;0,K61-(M61-L61),0))</f>
        <v>85780.291980310227</v>
      </c>
      <c r="O50" s="8">
        <f t="shared" ref="O50:O61" si="50">IF(data=1,N50*(PROC/36500)*30.42,N50*(PROC/36000)*30)</f>
        <v>1343.8912410248602</v>
      </c>
      <c r="P50" s="29">
        <f t="shared" ref="P50:P61" si="51">IF(data=1,IF(O50&gt;1,O50+sumproplat,0),IF(N50&gt;sumproplat*2,sumproplat,N50+O50))</f>
        <v>4173.379392534921</v>
      </c>
      <c r="Q50" s="8">
        <f>IF(data=1,IF((N61-sumproplat)&gt;0,N61-sumproplat,0),IF(N61-(sumproplat-O61)&gt;0,N61-(P61-O61),0))</f>
        <v>48742.434129276648</v>
      </c>
      <c r="R50" s="8">
        <f t="shared" ref="R50:R61" si="52">IF(data=1,Q50*(PROC/36500)*30.42,Q50*(PROC/36000)*30)</f>
        <v>763.63146802533402</v>
      </c>
      <c r="S50" s="29">
        <f t="shared" ref="S50:S61" si="53">IF(data=1,IF(R50&gt;1,R50+sumproplat,0),IF(Q50&gt;sumproplat*2,sumproplat,Q50+R50))</f>
        <v>4173.379392534921</v>
      </c>
      <c r="T50" s="8">
        <f>IF(data=1,IF((Q61-sumproplat)&gt;0,Q61-sumproplat,0),IF(Q61-(sumproplat-R61)&gt;0,Q61-(S61-R61),0))</f>
        <v>-9.0949470177292824E-13</v>
      </c>
      <c r="U50" s="8">
        <f t="shared" ref="U50:U61" si="54">IF(data=1,T50*(PROC/36500)*30.42,T50*(PROC/36000)*30)</f>
        <v>-1.4248750327775875E-14</v>
      </c>
      <c r="V50" s="29">
        <f t="shared" ref="V50:V61" si="55">IF(data=1,IF(U50&gt;1,U50+sumproplat,0),IF(T50&gt;sumproplat*2,sumproplat,T50+U50))</f>
        <v>-9.2374345210070416E-13</v>
      </c>
      <c r="W50" s="13"/>
      <c r="X50" s="13"/>
      <c r="Y50" s="13"/>
      <c r="Z50" s="13"/>
      <c r="AA50" s="13"/>
      <c r="AB50" s="13"/>
      <c r="AC50" s="13"/>
      <c r="AD50" s="13"/>
      <c r="AE50" s="13"/>
      <c r="AF50" s="13"/>
      <c r="AG50" s="13"/>
      <c r="AH50" s="13"/>
      <c r="AI50" s="13"/>
      <c r="AJ50" s="13"/>
    </row>
    <row r="51" spans="1:36" x14ac:dyDescent="0.25">
      <c r="A51" s="7" t="s">
        <v>20</v>
      </c>
      <c r="B51" s="9">
        <f>IF(data=1,IF((B50-sumproplat)&gt;0,B50-sumproplat,0),IF(B50-(sumproplat-C50)&gt;0,B50-(D50-C50),0))</f>
        <v>179404.81783700679</v>
      </c>
      <c r="C51" s="9">
        <f t="shared" si="42"/>
        <v>2810.6754794464396</v>
      </c>
      <c r="D51" s="29">
        <f t="shared" si="43"/>
        <v>4173.379392534921</v>
      </c>
      <c r="E51" s="9">
        <f>IF(data=1,IF((E50-sumproplat)&gt;0,E50-sumproplat,0),IF(E50-(sumproplat-F50)&gt;0,E50-(G50-F50),0))</f>
        <v>161567.09202815965</v>
      </c>
      <c r="F51" s="9">
        <f t="shared" si="44"/>
        <v>2531.2177751078343</v>
      </c>
      <c r="G51" s="29">
        <f t="shared" si="45"/>
        <v>4173.379392534921</v>
      </c>
      <c r="H51" s="9">
        <f>IF(data=1,IF((H50-sumproplat)&gt;0,H50-sumproplat,0),IF(H50-(sumproplat-I50)&gt;0,H50-(J50-I50),0))</f>
        <v>140071.27889947494</v>
      </c>
      <c r="I51" s="9">
        <f t="shared" si="46"/>
        <v>2194.4500360917741</v>
      </c>
      <c r="J51" s="29">
        <f t="shared" si="47"/>
        <v>4173.379392534921</v>
      </c>
      <c r="K51" s="9">
        <f>IF(data=1,IF((K50-sumproplat)&gt;0,K50-sumproplat,0),IF(K50-(sumproplat-L50)&gt;0,K50-(M50-L50),0))</f>
        <v>114167.19297423014</v>
      </c>
      <c r="L51" s="9">
        <f t="shared" si="48"/>
        <v>1788.6193565962722</v>
      </c>
      <c r="M51" s="29">
        <f t="shared" si="49"/>
        <v>4173.379392534921</v>
      </c>
      <c r="N51" s="9">
        <f>IF(data=1,IF((N50-sumproplat)&gt;0,N50-sumproplat,0),IF(N50-(sumproplat-O50)&gt;0,N50-(P50-O50),0))</f>
        <v>82950.80382880017</v>
      </c>
      <c r="O51" s="9">
        <f t="shared" si="50"/>
        <v>1299.5625933178694</v>
      </c>
      <c r="P51" s="29">
        <f t="shared" si="51"/>
        <v>4173.379392534921</v>
      </c>
      <c r="Q51" s="9">
        <f>IF(data=1,IF((Q50-sumproplat)&gt;0,Q50-sumproplat,0),IF(Q50-(sumproplat-R50)&gt;0,Q50-(S50-R50),0))</f>
        <v>45332.686204767058</v>
      </c>
      <c r="R51" s="9">
        <f t="shared" si="52"/>
        <v>710.21208387468391</v>
      </c>
      <c r="S51" s="29">
        <f t="shared" si="53"/>
        <v>4173.379392534921</v>
      </c>
      <c r="T51" s="9">
        <f>IF(data=1,IF((T50-sumproplat)&gt;0,T50-sumproplat,0),IF(T50-(sumproplat-U50)&gt;0,T50-(V50-U50),0))</f>
        <v>0</v>
      </c>
      <c r="U51" s="9">
        <f t="shared" si="54"/>
        <v>0</v>
      </c>
      <c r="V51" s="29">
        <f t="shared" si="55"/>
        <v>0</v>
      </c>
      <c r="W51" s="13"/>
      <c r="X51" s="13"/>
      <c r="Y51" s="13"/>
      <c r="Z51" s="13"/>
      <c r="AA51" s="13"/>
      <c r="AB51" s="13"/>
      <c r="AC51" s="13"/>
      <c r="AD51" s="13"/>
      <c r="AE51" s="13"/>
      <c r="AF51" s="13"/>
      <c r="AG51" s="13"/>
      <c r="AH51" s="13"/>
      <c r="AI51" s="13"/>
      <c r="AJ51" s="13"/>
    </row>
    <row r="52" spans="1:36" x14ac:dyDescent="0.25">
      <c r="A52" s="7" t="s">
        <v>21</v>
      </c>
      <c r="B52" s="9">
        <f t="shared" ref="B52:B61" si="56">IF(data=1,IF((B51-sumproplat)&gt;0,B51-sumproplat,0),IF(B51-(sumproplat-C51)&gt;0,B51-(D51-C51),0))</f>
        <v>178042.11392391831</v>
      </c>
      <c r="C52" s="9">
        <f t="shared" si="42"/>
        <v>2789.3264514747202</v>
      </c>
      <c r="D52" s="29">
        <f t="shared" si="43"/>
        <v>4173.379392534921</v>
      </c>
      <c r="E52" s="9">
        <f t="shared" ref="E52:E61" si="57">IF(data=1,IF((E51-sumproplat)&gt;0,E51-sumproplat,0),IF(E51-(sumproplat-F51)&gt;0,E51-(G51-F51),0))</f>
        <v>159924.93041073257</v>
      </c>
      <c r="F52" s="9">
        <f t="shared" si="44"/>
        <v>2505.4905764348105</v>
      </c>
      <c r="G52" s="29">
        <f t="shared" si="45"/>
        <v>4173.379392534921</v>
      </c>
      <c r="H52" s="9">
        <f t="shared" ref="H52:H61" si="58">IF(data=1,IF((H51-sumproplat)&gt;0,H51-sumproplat,0),IF(H51-(sumproplat-I51)&gt;0,H51-(J51-I51),0))</f>
        <v>138092.3495430318</v>
      </c>
      <c r="I52" s="9">
        <f t="shared" si="46"/>
        <v>2163.4468095074981</v>
      </c>
      <c r="J52" s="29">
        <f t="shared" si="47"/>
        <v>4173.379392534921</v>
      </c>
      <c r="K52" s="9">
        <f t="shared" ref="K52:K61" si="59">IF(data=1,IF((K51-sumproplat)&gt;0,K51-sumproplat,0),IF(K51-(sumproplat-L51)&gt;0,K51-(M51-L51),0))</f>
        <v>111782.43293829149</v>
      </c>
      <c r="L52" s="9">
        <f t="shared" si="48"/>
        <v>1751.2581160332331</v>
      </c>
      <c r="M52" s="29">
        <f t="shared" si="49"/>
        <v>4173.379392534921</v>
      </c>
      <c r="N52" s="9">
        <f t="shared" ref="N52:N61" si="60">IF(data=1,IF((N51-sumproplat)&gt;0,N51-sumproplat,0),IF(N51-(sumproplat-O51)&gt;0,N51-(P51-O51),0))</f>
        <v>80076.987029583121</v>
      </c>
      <c r="O52" s="9">
        <f t="shared" si="50"/>
        <v>1254.5394634634688</v>
      </c>
      <c r="P52" s="29">
        <f t="shared" si="51"/>
        <v>4173.379392534921</v>
      </c>
      <c r="Q52" s="9">
        <f t="shared" ref="Q52:Q60" si="61">IF(data=1,IF((Q51-sumproplat)&gt;0,Q51-sumproplat,0),IF(Q51-(sumproplat-R51)&gt;0,Q51-(S51-R51),0))</f>
        <v>41869.51889610682</v>
      </c>
      <c r="R52" s="9">
        <f t="shared" si="52"/>
        <v>655.95579603900683</v>
      </c>
      <c r="S52" s="29">
        <f t="shared" si="53"/>
        <v>4173.379392534921</v>
      </c>
      <c r="T52" s="9">
        <f t="shared" ref="T52:T61" si="62">IF(data=1,IF((T51-sumproplat)&gt;0,T51-sumproplat,0),IF(T51-(sumproplat-U51)&gt;0,T51-(V51-U51),0))</f>
        <v>0</v>
      </c>
      <c r="U52" s="9">
        <f t="shared" si="54"/>
        <v>0</v>
      </c>
      <c r="V52" s="29">
        <f t="shared" si="55"/>
        <v>0</v>
      </c>
      <c r="W52" s="13"/>
      <c r="X52" s="13"/>
      <c r="Y52" s="13"/>
      <c r="Z52" s="13"/>
      <c r="AA52" s="13"/>
      <c r="AB52" s="13"/>
      <c r="AC52" s="13"/>
      <c r="AD52" s="13"/>
      <c r="AE52" s="13"/>
      <c r="AF52" s="13"/>
      <c r="AG52" s="13"/>
      <c r="AH52" s="13"/>
      <c r="AI52" s="13"/>
      <c r="AJ52" s="13"/>
    </row>
    <row r="53" spans="1:36" x14ac:dyDescent="0.25">
      <c r="A53" s="7" t="s">
        <v>53</v>
      </c>
      <c r="B53" s="9">
        <f t="shared" si="56"/>
        <v>176658.06098285812</v>
      </c>
      <c r="C53" s="9">
        <f t="shared" si="42"/>
        <v>2767.6429553981102</v>
      </c>
      <c r="D53" s="29">
        <f t="shared" si="43"/>
        <v>4173.379392534921</v>
      </c>
      <c r="E53" s="9">
        <f t="shared" si="57"/>
        <v>158257.04159463246</v>
      </c>
      <c r="F53" s="9">
        <f t="shared" si="44"/>
        <v>2479.3603183159084</v>
      </c>
      <c r="G53" s="29">
        <f t="shared" si="45"/>
        <v>4173.379392534921</v>
      </c>
      <c r="H53" s="9">
        <f t="shared" si="58"/>
        <v>136082.41696000437</v>
      </c>
      <c r="I53" s="9">
        <f t="shared" si="46"/>
        <v>2131.957865706735</v>
      </c>
      <c r="J53" s="29">
        <f t="shared" si="47"/>
        <v>4173.379392534921</v>
      </c>
      <c r="K53" s="9">
        <f t="shared" si="59"/>
        <v>109360.3116617898</v>
      </c>
      <c r="L53" s="9">
        <f t="shared" si="48"/>
        <v>1713.3115493680402</v>
      </c>
      <c r="M53" s="29">
        <f t="shared" si="49"/>
        <v>4173.379392534921</v>
      </c>
      <c r="N53" s="9">
        <f t="shared" si="60"/>
        <v>77158.147100511662</v>
      </c>
      <c r="O53" s="9">
        <f t="shared" si="50"/>
        <v>1208.8109712413493</v>
      </c>
      <c r="P53" s="29">
        <f t="shared" si="51"/>
        <v>4173.379392534921</v>
      </c>
      <c r="Q53" s="9">
        <f t="shared" si="61"/>
        <v>38352.095299610904</v>
      </c>
      <c r="R53" s="9">
        <f t="shared" si="52"/>
        <v>600.84949302723749</v>
      </c>
      <c r="S53" s="29">
        <f t="shared" si="53"/>
        <v>4173.379392534921</v>
      </c>
      <c r="T53" s="9">
        <f t="shared" si="62"/>
        <v>0</v>
      </c>
      <c r="U53" s="9">
        <f t="shared" si="54"/>
        <v>0</v>
      </c>
      <c r="V53" s="29">
        <f t="shared" si="55"/>
        <v>0</v>
      </c>
      <c r="W53" s="13"/>
      <c r="X53" s="13"/>
      <c r="Y53" s="13"/>
      <c r="Z53" s="13"/>
      <c r="AA53" s="13"/>
      <c r="AB53" s="13"/>
      <c r="AC53" s="13"/>
      <c r="AD53" s="13"/>
      <c r="AE53" s="13"/>
      <c r="AF53" s="13"/>
      <c r="AG53" s="13"/>
      <c r="AH53" s="13"/>
      <c r="AI53" s="13"/>
      <c r="AJ53" s="13"/>
    </row>
    <row r="54" spans="1:36" x14ac:dyDescent="0.25">
      <c r="A54" s="7" t="s">
        <v>54</v>
      </c>
      <c r="B54" s="9">
        <f t="shared" si="56"/>
        <v>175252.32454572132</v>
      </c>
      <c r="C54" s="9">
        <f t="shared" si="42"/>
        <v>2745.6197512163008</v>
      </c>
      <c r="D54" s="29">
        <f t="shared" si="43"/>
        <v>4173.379392534921</v>
      </c>
      <c r="E54" s="9">
        <f t="shared" si="57"/>
        <v>156563.02252041345</v>
      </c>
      <c r="F54" s="9">
        <f t="shared" si="44"/>
        <v>2452.8206861531439</v>
      </c>
      <c r="G54" s="29">
        <f t="shared" si="45"/>
        <v>4173.379392534921</v>
      </c>
      <c r="H54" s="9">
        <f t="shared" si="58"/>
        <v>134040.99543317617</v>
      </c>
      <c r="I54" s="9">
        <f t="shared" si="46"/>
        <v>2099.9755951197599</v>
      </c>
      <c r="J54" s="29">
        <f t="shared" si="47"/>
        <v>4173.379392534921</v>
      </c>
      <c r="K54" s="9">
        <f t="shared" si="59"/>
        <v>106900.24381862293</v>
      </c>
      <c r="L54" s="9">
        <f t="shared" si="48"/>
        <v>1674.7704864917591</v>
      </c>
      <c r="M54" s="29">
        <f t="shared" si="49"/>
        <v>4173.379392534921</v>
      </c>
      <c r="N54" s="9">
        <f t="shared" si="60"/>
        <v>74193.578679218088</v>
      </c>
      <c r="O54" s="9">
        <f t="shared" si="50"/>
        <v>1162.3660659744166</v>
      </c>
      <c r="P54" s="29">
        <f t="shared" si="51"/>
        <v>4173.379392534921</v>
      </c>
      <c r="Q54" s="9">
        <f t="shared" si="61"/>
        <v>34779.565400103224</v>
      </c>
      <c r="R54" s="9">
        <f t="shared" si="52"/>
        <v>544.87985793495045</v>
      </c>
      <c r="S54" s="29">
        <f t="shared" si="53"/>
        <v>4173.379392534921</v>
      </c>
      <c r="T54" s="9">
        <f t="shared" si="62"/>
        <v>0</v>
      </c>
      <c r="U54" s="9">
        <f t="shared" si="54"/>
        <v>0</v>
      </c>
      <c r="V54" s="29">
        <f t="shared" si="55"/>
        <v>0</v>
      </c>
      <c r="W54" s="13"/>
      <c r="X54" s="13"/>
      <c r="Y54" s="13"/>
      <c r="Z54" s="13"/>
      <c r="AA54" s="13"/>
      <c r="AB54" s="13"/>
      <c r="AC54" s="13"/>
      <c r="AD54" s="13"/>
      <c r="AE54" s="13"/>
      <c r="AF54" s="13"/>
      <c r="AG54" s="13"/>
      <c r="AH54" s="13"/>
      <c r="AI54" s="13"/>
      <c r="AJ54" s="13"/>
    </row>
    <row r="55" spans="1:36" x14ac:dyDescent="0.25">
      <c r="A55" s="7" t="s">
        <v>55</v>
      </c>
      <c r="B55" s="9">
        <f t="shared" si="56"/>
        <v>173824.56490440271</v>
      </c>
      <c r="C55" s="9">
        <f t="shared" si="42"/>
        <v>2723.2515168356426</v>
      </c>
      <c r="D55" s="29">
        <f t="shared" si="43"/>
        <v>4173.379392534921</v>
      </c>
      <c r="E55" s="9">
        <f t="shared" si="57"/>
        <v>154842.46381403168</v>
      </c>
      <c r="F55" s="9">
        <f t="shared" si="44"/>
        <v>2425.8652664198294</v>
      </c>
      <c r="G55" s="29">
        <f t="shared" si="45"/>
        <v>4173.379392534921</v>
      </c>
      <c r="H55" s="9">
        <f t="shared" si="58"/>
        <v>131967.591635761</v>
      </c>
      <c r="I55" s="9">
        <f t="shared" si="46"/>
        <v>2067.4922689602558</v>
      </c>
      <c r="J55" s="29">
        <f t="shared" si="47"/>
        <v>4173.379392534921</v>
      </c>
      <c r="K55" s="9">
        <f t="shared" si="59"/>
        <v>104401.63491257977</v>
      </c>
      <c r="L55" s="9">
        <f t="shared" si="48"/>
        <v>1635.6256136304164</v>
      </c>
      <c r="M55" s="29">
        <f t="shared" si="49"/>
        <v>4173.379392534921</v>
      </c>
      <c r="N55" s="9">
        <f t="shared" si="60"/>
        <v>71182.565352657577</v>
      </c>
      <c r="O55" s="9">
        <f t="shared" si="50"/>
        <v>1115.1935238583019</v>
      </c>
      <c r="P55" s="29">
        <f t="shared" si="51"/>
        <v>4173.379392534921</v>
      </c>
      <c r="Q55" s="9">
        <f t="shared" si="61"/>
        <v>31151.065865503253</v>
      </c>
      <c r="R55" s="9">
        <f t="shared" si="52"/>
        <v>488.0333652262176</v>
      </c>
      <c r="S55" s="29">
        <f t="shared" si="53"/>
        <v>4173.379392534921</v>
      </c>
      <c r="T55" s="9">
        <f t="shared" si="62"/>
        <v>0</v>
      </c>
      <c r="U55" s="9">
        <f t="shared" si="54"/>
        <v>0</v>
      </c>
      <c r="V55" s="29">
        <f t="shared" si="55"/>
        <v>0</v>
      </c>
      <c r="W55" s="13"/>
      <c r="X55" s="13"/>
      <c r="Y55" s="13"/>
      <c r="Z55" s="13"/>
      <c r="AA55" s="13"/>
      <c r="AB55" s="13"/>
      <c r="AC55" s="13"/>
      <c r="AD55" s="13"/>
      <c r="AE55" s="13"/>
      <c r="AF55" s="13"/>
      <c r="AG55" s="13"/>
      <c r="AH55" s="13"/>
      <c r="AI55" s="13"/>
      <c r="AJ55" s="13"/>
    </row>
    <row r="56" spans="1:36" x14ac:dyDescent="0.25">
      <c r="A56" s="7" t="s">
        <v>56</v>
      </c>
      <c r="B56" s="9">
        <f t="shared" si="56"/>
        <v>172374.43702870343</v>
      </c>
      <c r="C56" s="9">
        <f t="shared" si="42"/>
        <v>2700.5328467830204</v>
      </c>
      <c r="D56" s="29">
        <f t="shared" si="43"/>
        <v>4173.379392534921</v>
      </c>
      <c r="E56" s="9">
        <f t="shared" si="57"/>
        <v>153094.94968791658</v>
      </c>
      <c r="F56" s="9">
        <f t="shared" si="44"/>
        <v>2398.4875451106927</v>
      </c>
      <c r="G56" s="29">
        <f t="shared" si="45"/>
        <v>4173.379392534921</v>
      </c>
      <c r="H56" s="9">
        <f t="shared" si="58"/>
        <v>129861.70451218633</v>
      </c>
      <c r="I56" s="9">
        <f t="shared" si="46"/>
        <v>2034.5000373575858</v>
      </c>
      <c r="J56" s="29">
        <f t="shared" si="47"/>
        <v>4173.379392534921</v>
      </c>
      <c r="K56" s="9">
        <f t="shared" si="59"/>
        <v>101863.88113367527</v>
      </c>
      <c r="L56" s="9">
        <f t="shared" si="48"/>
        <v>1595.8674710942457</v>
      </c>
      <c r="M56" s="29">
        <f t="shared" si="49"/>
        <v>4173.379392534921</v>
      </c>
      <c r="N56" s="9">
        <f t="shared" si="60"/>
        <v>68124.379483980956</v>
      </c>
      <c r="O56" s="9">
        <f t="shared" si="50"/>
        <v>1067.2819452490348</v>
      </c>
      <c r="P56" s="29">
        <f t="shared" si="51"/>
        <v>4173.379392534921</v>
      </c>
      <c r="Q56" s="9">
        <f t="shared" si="61"/>
        <v>27465.719838194549</v>
      </c>
      <c r="R56" s="9">
        <f t="shared" si="52"/>
        <v>430.29627746504792</v>
      </c>
      <c r="S56" s="29">
        <f t="shared" si="53"/>
        <v>4173.379392534921</v>
      </c>
      <c r="T56" s="9">
        <f t="shared" si="62"/>
        <v>0</v>
      </c>
      <c r="U56" s="9">
        <f t="shared" si="54"/>
        <v>0</v>
      </c>
      <c r="V56" s="29">
        <f t="shared" si="55"/>
        <v>0</v>
      </c>
      <c r="W56" s="13"/>
      <c r="X56" s="13"/>
      <c r="Y56" s="13"/>
      <c r="Z56" s="13"/>
      <c r="AA56" s="13"/>
      <c r="AB56" s="13"/>
      <c r="AC56" s="13"/>
      <c r="AD56" s="13"/>
      <c r="AE56" s="13"/>
      <c r="AF56" s="13"/>
      <c r="AG56" s="13"/>
      <c r="AH56" s="13"/>
      <c r="AI56" s="13"/>
      <c r="AJ56" s="13"/>
    </row>
    <row r="57" spans="1:36" x14ac:dyDescent="0.25">
      <c r="A57" s="7" t="s">
        <v>57</v>
      </c>
      <c r="B57" s="9">
        <f t="shared" si="56"/>
        <v>170901.59048295152</v>
      </c>
      <c r="C57" s="9">
        <f t="shared" si="42"/>
        <v>2677.4582508995736</v>
      </c>
      <c r="D57" s="29">
        <f t="shared" si="43"/>
        <v>4173.379392534921</v>
      </c>
      <c r="E57" s="9">
        <f t="shared" si="57"/>
        <v>151320.05784049234</v>
      </c>
      <c r="F57" s="9">
        <f t="shared" si="44"/>
        <v>2370.6809061677136</v>
      </c>
      <c r="G57" s="29">
        <f t="shared" si="45"/>
        <v>4173.379392534921</v>
      </c>
      <c r="H57" s="9">
        <f t="shared" si="58"/>
        <v>127722.82515700899</v>
      </c>
      <c r="I57" s="9">
        <f t="shared" si="46"/>
        <v>2000.9909274598076</v>
      </c>
      <c r="J57" s="29">
        <f t="shared" si="47"/>
        <v>4173.379392534921</v>
      </c>
      <c r="K57" s="9">
        <f t="shared" si="59"/>
        <v>99286.369212234596</v>
      </c>
      <c r="L57" s="9">
        <f t="shared" si="48"/>
        <v>1555.4864509916754</v>
      </c>
      <c r="M57" s="29">
        <f t="shared" si="49"/>
        <v>4173.379392534921</v>
      </c>
      <c r="N57" s="9">
        <f t="shared" si="60"/>
        <v>65018.282036695069</v>
      </c>
      <c r="O57" s="9">
        <f t="shared" si="50"/>
        <v>1018.6197519082227</v>
      </c>
      <c r="P57" s="29">
        <f t="shared" si="51"/>
        <v>4173.379392534921</v>
      </c>
      <c r="Q57" s="9">
        <f t="shared" si="61"/>
        <v>23722.636723124677</v>
      </c>
      <c r="R57" s="9">
        <f t="shared" si="52"/>
        <v>371.6546419956199</v>
      </c>
      <c r="S57" s="29">
        <f t="shared" si="53"/>
        <v>4173.379392534921</v>
      </c>
      <c r="T57" s="9">
        <f t="shared" si="62"/>
        <v>0</v>
      </c>
      <c r="U57" s="9">
        <f t="shared" si="54"/>
        <v>0</v>
      </c>
      <c r="V57" s="29">
        <f t="shared" si="55"/>
        <v>0</v>
      </c>
      <c r="W57" s="13"/>
      <c r="X57" s="13"/>
      <c r="Y57" s="13"/>
      <c r="Z57" s="13"/>
      <c r="AA57" s="13"/>
      <c r="AB57" s="13"/>
      <c r="AC57" s="13"/>
      <c r="AD57" s="13"/>
      <c r="AE57" s="13"/>
      <c r="AF57" s="13"/>
      <c r="AG57" s="13"/>
      <c r="AH57" s="13"/>
      <c r="AI57" s="13"/>
      <c r="AJ57" s="13"/>
    </row>
    <row r="58" spans="1:36" x14ac:dyDescent="0.25">
      <c r="A58" s="7" t="s">
        <v>58</v>
      </c>
      <c r="B58" s="9">
        <f t="shared" si="56"/>
        <v>169405.66934131618</v>
      </c>
      <c r="C58" s="9">
        <f t="shared" si="42"/>
        <v>2654.0221530139534</v>
      </c>
      <c r="D58" s="29">
        <f t="shared" si="43"/>
        <v>4173.379392534921</v>
      </c>
      <c r="E58" s="9">
        <f t="shared" si="57"/>
        <v>149517.35935412513</v>
      </c>
      <c r="F58" s="9">
        <f t="shared" si="44"/>
        <v>2342.4386298812933</v>
      </c>
      <c r="G58" s="29">
        <f t="shared" si="45"/>
        <v>4173.379392534921</v>
      </c>
      <c r="H58" s="9">
        <f t="shared" si="58"/>
        <v>125550.43669193388</v>
      </c>
      <c r="I58" s="9">
        <f t="shared" si="46"/>
        <v>1966.9568415069641</v>
      </c>
      <c r="J58" s="29">
        <f t="shared" si="47"/>
        <v>4173.379392534921</v>
      </c>
      <c r="K58" s="9">
        <f t="shared" si="59"/>
        <v>96668.476270691346</v>
      </c>
      <c r="L58" s="9">
        <f t="shared" si="48"/>
        <v>1514.4727949074977</v>
      </c>
      <c r="M58" s="29">
        <f t="shared" si="49"/>
        <v>4173.379392534921</v>
      </c>
      <c r="N58" s="9">
        <f t="shared" si="60"/>
        <v>61863.522396068372</v>
      </c>
      <c r="O58" s="9">
        <f t="shared" si="50"/>
        <v>969.1951842050712</v>
      </c>
      <c r="P58" s="29">
        <f t="shared" si="51"/>
        <v>4173.379392534921</v>
      </c>
      <c r="Q58" s="9">
        <f t="shared" si="61"/>
        <v>19920.911972585374</v>
      </c>
      <c r="R58" s="9">
        <f t="shared" si="52"/>
        <v>312.09428757050421</v>
      </c>
      <c r="S58" s="29">
        <f t="shared" si="53"/>
        <v>4173.379392534921</v>
      </c>
      <c r="T58" s="9">
        <f t="shared" si="62"/>
        <v>0</v>
      </c>
      <c r="U58" s="9">
        <f t="shared" si="54"/>
        <v>0</v>
      </c>
      <c r="V58" s="29">
        <f t="shared" si="55"/>
        <v>0</v>
      </c>
      <c r="W58" s="13"/>
      <c r="X58" s="13"/>
      <c r="Y58" s="13"/>
      <c r="Z58" s="13"/>
      <c r="AA58" s="13"/>
      <c r="AB58" s="13"/>
      <c r="AC58" s="13"/>
      <c r="AD58" s="13"/>
      <c r="AE58" s="13"/>
      <c r="AF58" s="13"/>
      <c r="AG58" s="13"/>
      <c r="AH58" s="13"/>
      <c r="AI58" s="13"/>
      <c r="AJ58" s="13"/>
    </row>
    <row r="59" spans="1:36" x14ac:dyDescent="0.25">
      <c r="A59" s="7" t="s">
        <v>59</v>
      </c>
      <c r="B59" s="9">
        <f t="shared" si="56"/>
        <v>167886.31210179522</v>
      </c>
      <c r="C59" s="9">
        <f t="shared" si="42"/>
        <v>2630.2188895947916</v>
      </c>
      <c r="D59" s="29">
        <f t="shared" si="43"/>
        <v>4173.379392534921</v>
      </c>
      <c r="E59" s="9">
        <f t="shared" si="57"/>
        <v>147686.41859147151</v>
      </c>
      <c r="F59" s="9">
        <f t="shared" si="44"/>
        <v>2313.7538912663867</v>
      </c>
      <c r="G59" s="29">
        <f t="shared" si="45"/>
        <v>4173.379392534921</v>
      </c>
      <c r="H59" s="9">
        <f t="shared" si="58"/>
        <v>123344.01414090593</v>
      </c>
      <c r="I59" s="9">
        <f t="shared" si="46"/>
        <v>1932.3895548741928</v>
      </c>
      <c r="J59" s="29">
        <f t="shared" si="47"/>
        <v>4173.379392534921</v>
      </c>
      <c r="K59" s="9">
        <f t="shared" si="59"/>
        <v>94009.569673063917</v>
      </c>
      <c r="L59" s="9">
        <f t="shared" si="48"/>
        <v>1472.816591544668</v>
      </c>
      <c r="M59" s="29">
        <f t="shared" si="49"/>
        <v>4173.379392534921</v>
      </c>
      <c r="N59" s="9">
        <f t="shared" si="60"/>
        <v>58659.338187738525</v>
      </c>
      <c r="O59" s="9">
        <f t="shared" si="50"/>
        <v>918.99629827457022</v>
      </c>
      <c r="P59" s="29">
        <f t="shared" si="51"/>
        <v>4173.379392534921</v>
      </c>
      <c r="Q59" s="9">
        <f t="shared" si="61"/>
        <v>16059.626867620958</v>
      </c>
      <c r="R59" s="9">
        <f t="shared" si="52"/>
        <v>251.60082092606169</v>
      </c>
      <c r="S59" s="29">
        <f t="shared" si="53"/>
        <v>4173.379392534921</v>
      </c>
      <c r="T59" s="9">
        <f t="shared" si="62"/>
        <v>0</v>
      </c>
      <c r="U59" s="9">
        <f t="shared" si="54"/>
        <v>0</v>
      </c>
      <c r="V59" s="29">
        <f t="shared" si="55"/>
        <v>0</v>
      </c>
      <c r="W59" s="13"/>
      <c r="X59" s="13"/>
      <c r="Y59" s="13"/>
      <c r="Z59" s="13"/>
      <c r="AA59" s="13"/>
      <c r="AB59" s="13"/>
      <c r="AC59" s="13"/>
      <c r="AD59" s="13"/>
      <c r="AE59" s="13"/>
      <c r="AF59" s="13"/>
      <c r="AG59" s="13"/>
      <c r="AH59" s="13"/>
      <c r="AI59" s="13"/>
      <c r="AJ59" s="13"/>
    </row>
    <row r="60" spans="1:36" x14ac:dyDescent="0.25">
      <c r="A60" s="7" t="s">
        <v>60</v>
      </c>
      <c r="B60" s="9">
        <f t="shared" si="56"/>
        <v>166343.1515988551</v>
      </c>
      <c r="C60" s="9">
        <f t="shared" si="42"/>
        <v>2606.0427083820628</v>
      </c>
      <c r="D60" s="29">
        <f t="shared" si="43"/>
        <v>4173.379392534921</v>
      </c>
      <c r="E60" s="9">
        <f t="shared" si="57"/>
        <v>145826.79309020296</v>
      </c>
      <c r="F60" s="9">
        <f t="shared" si="44"/>
        <v>2284.6197584131796</v>
      </c>
      <c r="G60" s="29">
        <f t="shared" si="45"/>
        <v>4173.379392534921</v>
      </c>
      <c r="H60" s="9">
        <f t="shared" si="58"/>
        <v>121103.0243032452</v>
      </c>
      <c r="I60" s="9">
        <f t="shared" si="46"/>
        <v>1897.2807140841749</v>
      </c>
      <c r="J60" s="29">
        <f t="shared" si="47"/>
        <v>4173.379392534921</v>
      </c>
      <c r="K60" s="9">
        <f t="shared" si="59"/>
        <v>91309.00687207366</v>
      </c>
      <c r="L60" s="9">
        <f t="shared" si="48"/>
        <v>1430.5077743291538</v>
      </c>
      <c r="M60" s="29">
        <f t="shared" si="49"/>
        <v>4173.379392534921</v>
      </c>
      <c r="N60" s="9">
        <f t="shared" si="60"/>
        <v>55404.955093478173</v>
      </c>
      <c r="O60" s="9">
        <f t="shared" si="50"/>
        <v>868.01096313115795</v>
      </c>
      <c r="P60" s="29">
        <f t="shared" si="51"/>
        <v>4173.379392534921</v>
      </c>
      <c r="Q60" s="9">
        <f t="shared" si="61"/>
        <v>12137.8482960121</v>
      </c>
      <c r="R60" s="9">
        <f t="shared" si="52"/>
        <v>190.15962330418955</v>
      </c>
      <c r="S60" s="29">
        <f t="shared" si="53"/>
        <v>4173.379392534921</v>
      </c>
      <c r="T60" s="9">
        <f t="shared" si="62"/>
        <v>0</v>
      </c>
      <c r="U60" s="9">
        <f t="shared" si="54"/>
        <v>0</v>
      </c>
      <c r="V60" s="29">
        <f t="shared" si="55"/>
        <v>0</v>
      </c>
      <c r="W60" s="13"/>
      <c r="X60" s="13"/>
      <c r="Y60" s="13"/>
      <c r="Z60" s="13"/>
      <c r="AA60" s="13"/>
      <c r="AB60" s="13"/>
      <c r="AC60" s="13"/>
      <c r="AD60" s="13"/>
      <c r="AE60" s="13"/>
      <c r="AF60" s="13"/>
      <c r="AG60" s="13"/>
      <c r="AH60" s="13"/>
      <c r="AI60" s="13"/>
      <c r="AJ60" s="13"/>
    </row>
    <row r="61" spans="1:36" ht="14.4" thickBot="1" x14ac:dyDescent="0.3">
      <c r="A61" s="7" t="s">
        <v>61</v>
      </c>
      <c r="B61" s="10">
        <f t="shared" si="56"/>
        <v>164775.81491470223</v>
      </c>
      <c r="C61" s="10">
        <f t="shared" si="42"/>
        <v>2581.4877669970015</v>
      </c>
      <c r="D61" s="29">
        <f t="shared" si="43"/>
        <v>4173.379392534921</v>
      </c>
      <c r="E61" s="10">
        <f t="shared" si="57"/>
        <v>143938.03345608123</v>
      </c>
      <c r="F61" s="10">
        <f t="shared" si="44"/>
        <v>2255.0291908119389</v>
      </c>
      <c r="G61" s="29">
        <f t="shared" si="45"/>
        <v>4173.379392534921</v>
      </c>
      <c r="H61" s="10">
        <f t="shared" si="58"/>
        <v>118826.92562479446</v>
      </c>
      <c r="I61" s="10">
        <f t="shared" si="46"/>
        <v>1861.6218347884464</v>
      </c>
      <c r="J61" s="29">
        <f t="shared" si="47"/>
        <v>4173.379392534921</v>
      </c>
      <c r="K61" s="10">
        <f t="shared" si="59"/>
        <v>88566.135253867891</v>
      </c>
      <c r="L61" s="10">
        <f t="shared" si="48"/>
        <v>1387.5361189772636</v>
      </c>
      <c r="M61" s="29">
        <f t="shared" si="49"/>
        <v>4173.379392534921</v>
      </c>
      <c r="N61" s="10">
        <f t="shared" si="60"/>
        <v>52099.586664074406</v>
      </c>
      <c r="O61" s="10">
        <f t="shared" si="50"/>
        <v>816.22685773716569</v>
      </c>
      <c r="P61" s="29">
        <f t="shared" si="51"/>
        <v>4173.379392534921</v>
      </c>
      <c r="Q61" s="10">
        <f>IF(data=1,IF((Q60-sumproplat)&gt;0,Q60-sumproplat,0),IF(Q60-(sumproplat-R60)&gt;0,Q60-(S60-R60),0))</f>
        <v>8154.6285267813691</v>
      </c>
      <c r="R61" s="10">
        <f t="shared" si="52"/>
        <v>127.75584691957478</v>
      </c>
      <c r="S61" s="29">
        <f t="shared" si="53"/>
        <v>8282.3843737009447</v>
      </c>
      <c r="T61" s="10">
        <f t="shared" si="62"/>
        <v>0</v>
      </c>
      <c r="U61" s="10">
        <f t="shared" si="54"/>
        <v>0</v>
      </c>
      <c r="V61" s="29">
        <f t="shared" si="55"/>
        <v>0</v>
      </c>
      <c r="W61" s="13"/>
      <c r="X61" s="13"/>
      <c r="Y61" s="13"/>
      <c r="Z61" s="13"/>
      <c r="AA61" s="13"/>
      <c r="AB61" s="13"/>
      <c r="AC61" s="13"/>
      <c r="AD61" s="13"/>
      <c r="AE61" s="13"/>
      <c r="AF61" s="13"/>
      <c r="AG61" s="13"/>
      <c r="AH61" s="13"/>
      <c r="AI61" s="13"/>
      <c r="AJ61" s="13"/>
    </row>
    <row r="62" spans="1:36" ht="15" thickTop="1" thickBot="1" x14ac:dyDescent="0.3">
      <c r="A62" s="30" t="s">
        <v>23</v>
      </c>
      <c r="B62" s="11"/>
      <c r="C62" s="12">
        <f>SUM(C50:C61)</f>
        <v>32517.973968528146</v>
      </c>
      <c r="D62" s="31">
        <f>SUM(D50:D61)</f>
        <v>50080.552710419062</v>
      </c>
      <c r="E62" s="11"/>
      <c r="F62" s="12">
        <f>SUM(F50:F61)</f>
        <v>28916.312675612975</v>
      </c>
      <c r="G62" s="31">
        <f>SUM(G50:G61)</f>
        <v>50080.552710419062</v>
      </c>
      <c r="H62" s="11"/>
      <c r="I62" s="12">
        <f>SUM(I50:I61)</f>
        <v>24576.037523108807</v>
      </c>
      <c r="J62" s="31">
        <f>SUM(J50:J61)</f>
        <v>50080.552710419062</v>
      </c>
      <c r="K62" s="11"/>
      <c r="L62" s="12">
        <f>SUM(L50:L61)</f>
        <v>19345.676623681309</v>
      </c>
      <c r="M62" s="31">
        <f>SUM(M50:M61)</f>
        <v>50080.552710419062</v>
      </c>
      <c r="N62" s="11"/>
      <c r="O62" s="12">
        <f>SUM(O50:O61)</f>
        <v>13042.69485938549</v>
      </c>
      <c r="P62" s="31">
        <f>SUM(P50:P61)</f>
        <v>50080.552710419062</v>
      </c>
      <c r="Q62" s="11"/>
      <c r="R62" s="12">
        <f>SUM(R50:R61)</f>
        <v>5447.1235623084285</v>
      </c>
      <c r="S62" s="31">
        <f>SUM(S50:S61)</f>
        <v>54189.557691585083</v>
      </c>
      <c r="T62" s="11"/>
      <c r="U62" s="12">
        <f>SUM(U50:U61)</f>
        <v>-1.4248750327775875E-14</v>
      </c>
      <c r="V62" s="31">
        <f>SUM(V50:V61)</f>
        <v>-9.2374345210070416E-13</v>
      </c>
      <c r="W62" s="13"/>
      <c r="X62" s="13"/>
      <c r="Y62" s="13"/>
      <c r="Z62" s="13"/>
      <c r="AA62" s="13"/>
      <c r="AB62" s="13"/>
      <c r="AC62" s="13"/>
      <c r="AD62" s="13"/>
      <c r="AE62" s="13"/>
      <c r="AF62" s="13"/>
      <c r="AG62" s="13"/>
      <c r="AH62" s="13"/>
      <c r="AI62" s="13"/>
      <c r="AJ62" s="13"/>
    </row>
    <row r="63" spans="1:36" x14ac:dyDescent="0.25">
      <c r="A63" s="23"/>
      <c r="B63" s="14"/>
      <c r="C63" s="14"/>
      <c r="D63" s="14"/>
      <c r="E63" s="14"/>
      <c r="F63" s="14"/>
      <c r="G63" s="14"/>
      <c r="H63" s="14"/>
      <c r="I63" s="13"/>
      <c r="J63" s="13"/>
      <c r="K63" s="13"/>
      <c r="L63" s="13"/>
      <c r="M63" s="13"/>
      <c r="N63" s="13"/>
      <c r="O63" s="13"/>
      <c r="P63" s="13"/>
      <c r="Q63" s="13"/>
      <c r="R63" s="13"/>
      <c r="S63" s="13"/>
      <c r="T63" s="13"/>
      <c r="U63" s="13"/>
      <c r="V63" s="13"/>
      <c r="W63" s="13"/>
      <c r="X63" s="13"/>
    </row>
    <row r="64" spans="1:36" ht="30.75" customHeight="1" x14ac:dyDescent="0.25">
      <c r="A64" s="88" t="s">
        <v>65</v>
      </c>
      <c r="B64" s="88"/>
      <c r="C64" s="88"/>
      <c r="D64" s="88"/>
      <c r="E64" s="88"/>
      <c r="F64" s="88"/>
      <c r="G64" s="88"/>
      <c r="H64" s="88"/>
      <c r="I64" s="45">
        <f>sumkred*H14+H15+sumkred*H16+C32+F32+I32+L32+O32+R32+U32+C47+F47+I47+L47+O47+R47+U47+C62+F62+I62+L62+O62+R62+U62</f>
        <v>750400.01313034538</v>
      </c>
      <c r="J64" s="46"/>
      <c r="K64" s="46"/>
    </row>
    <row r="65" spans="1:11" ht="29.25" customHeight="1" x14ac:dyDescent="0.25">
      <c r="A65" s="88" t="s">
        <v>5</v>
      </c>
      <c r="B65" s="88"/>
      <c r="C65" s="88"/>
      <c r="D65" s="88"/>
      <c r="E65" s="88"/>
      <c r="F65" s="88"/>
      <c r="G65" s="88"/>
      <c r="H65" s="88"/>
      <c r="I65" s="45">
        <f>sumkred*H14+H15+sumkred*H16+D32+G32+J32+M32+P32+S32+V32+D47+G47+J47+M47+P47+S47+V47+D62+G62+J62+M62+P62+S62+V62</f>
        <v>1010400.0131303456</v>
      </c>
      <c r="J65" s="46"/>
      <c r="K65" s="46"/>
    </row>
    <row r="66" spans="1:11" ht="25.5" customHeight="1" x14ac:dyDescent="0.25">
      <c r="A66" s="87" t="s">
        <v>48</v>
      </c>
      <c r="B66" s="87"/>
      <c r="C66" s="87"/>
      <c r="D66" s="87"/>
      <c r="E66" s="87"/>
      <c r="F66" s="87"/>
      <c r="G66" s="87"/>
      <c r="H66" s="87"/>
      <c r="I66" s="47">
        <f ca="1">XIRR(C76:C316,B76:B316)</f>
        <v>0.20955249667167664</v>
      </c>
      <c r="J66" s="46"/>
      <c r="K66" s="46"/>
    </row>
    <row r="67" spans="1:11" ht="45.75" customHeight="1" x14ac:dyDescent="0.25">
      <c r="A67" s="88" t="s">
        <v>6</v>
      </c>
      <c r="B67" s="88"/>
      <c r="C67" s="88"/>
      <c r="D67" s="88"/>
      <c r="E67" s="88"/>
      <c r="F67" s="88"/>
      <c r="G67" s="88"/>
      <c r="H67" s="88"/>
      <c r="I67" s="88"/>
      <c r="J67" s="89"/>
      <c r="K67" s="89"/>
    </row>
    <row r="68" spans="1:11" ht="63" customHeight="1" x14ac:dyDescent="0.25">
      <c r="A68" s="90" t="s">
        <v>7</v>
      </c>
      <c r="B68" s="90"/>
      <c r="C68" s="90"/>
      <c r="D68" s="90"/>
      <c r="E68" s="90"/>
      <c r="F68" s="90"/>
      <c r="G68" s="90"/>
      <c r="H68" s="90"/>
      <c r="I68" s="90"/>
      <c r="J68" s="90"/>
      <c r="K68" s="90"/>
    </row>
    <row r="69" spans="1:11" ht="48" customHeight="1" x14ac:dyDescent="0.25">
      <c r="A69" s="88" t="s">
        <v>8</v>
      </c>
      <c r="B69" s="88"/>
      <c r="C69" s="88"/>
      <c r="D69" s="88"/>
      <c r="E69" s="88"/>
      <c r="F69" s="88"/>
      <c r="G69" s="88"/>
      <c r="H69" s="88"/>
      <c r="I69" s="88"/>
      <c r="J69" s="88"/>
      <c r="K69" s="88"/>
    </row>
    <row r="70" spans="1:11" ht="15" customHeight="1" x14ac:dyDescent="0.25"/>
    <row r="71" spans="1:11" ht="33.75" customHeight="1" x14ac:dyDescent="0.25">
      <c r="A71" s="105" t="s">
        <v>9</v>
      </c>
      <c r="B71" s="105"/>
      <c r="C71" s="104">
        <f ca="1">TODAY()</f>
        <v>45566</v>
      </c>
      <c r="D71" s="104">
        <f ca="1">TODAY()</f>
        <v>45566</v>
      </c>
      <c r="E71" s="104">
        <f ca="1">TODAY()</f>
        <v>45566</v>
      </c>
    </row>
    <row r="72" spans="1:11" x14ac:dyDescent="0.25"/>
    <row r="73" spans="1:11" ht="30" customHeight="1" x14ac:dyDescent="0.25">
      <c r="A73" s="107" t="s">
        <v>10</v>
      </c>
      <c r="B73" s="107"/>
      <c r="C73" s="106"/>
      <c r="D73" s="106"/>
      <c r="E73" s="106"/>
    </row>
    <row r="74" spans="1:11" ht="15.75" customHeight="1" x14ac:dyDescent="0.25">
      <c r="A74" s="107"/>
      <c r="B74" s="107"/>
      <c r="C74" s="105" t="s">
        <v>49</v>
      </c>
      <c r="D74" s="105"/>
      <c r="E74" s="105"/>
    </row>
    <row r="75" spans="1:11" x14ac:dyDescent="0.25"/>
    <row r="76" spans="1:11" hidden="1" x14ac:dyDescent="0.25">
      <c r="B76" s="41">
        <f ca="1">TODAY()</f>
        <v>45566</v>
      </c>
      <c r="C76" s="2">
        <f>-sumkred+sumkred*H14+H15+sumkred*H16</f>
        <v>-255220</v>
      </c>
    </row>
    <row r="77" spans="1:11" hidden="1" x14ac:dyDescent="0.25">
      <c r="A77" s="4">
        <v>1</v>
      </c>
      <c r="B77" s="42">
        <f ca="1">EDATE(B76,1)</f>
        <v>45597</v>
      </c>
      <c r="C77" s="43">
        <f t="shared" ref="C77:C88" si="63">D20</f>
        <v>4073.333333333333</v>
      </c>
      <c r="D77" s="24">
        <f>C77-C78</f>
        <v>-100.04605920158792</v>
      </c>
    </row>
    <row r="78" spans="1:11" hidden="1" x14ac:dyDescent="0.25">
      <c r="A78" s="4">
        <v>2</v>
      </c>
      <c r="B78" s="42">
        <f ca="1">EDATE(B77,1)</f>
        <v>45627</v>
      </c>
      <c r="C78" s="43">
        <f t="shared" si="63"/>
        <v>4173.379392534921</v>
      </c>
      <c r="D78" s="24">
        <f t="shared" ref="D78:D141" si="64">C78-C79</f>
        <v>0</v>
      </c>
    </row>
    <row r="79" spans="1:11" hidden="1" x14ac:dyDescent="0.25">
      <c r="A79" s="4">
        <v>3</v>
      </c>
      <c r="B79" s="42">
        <f t="shared" ref="B79:B142" ca="1" si="65">EDATE(B78,1)</f>
        <v>45658</v>
      </c>
      <c r="C79" s="43">
        <f t="shared" si="63"/>
        <v>4173.379392534921</v>
      </c>
      <c r="D79" s="24">
        <f t="shared" si="64"/>
        <v>0</v>
      </c>
    </row>
    <row r="80" spans="1:11" hidden="1" x14ac:dyDescent="0.25">
      <c r="A80" s="4">
        <v>4</v>
      </c>
      <c r="B80" s="42">
        <f t="shared" ca="1" si="65"/>
        <v>45689</v>
      </c>
      <c r="C80" s="43">
        <f t="shared" si="63"/>
        <v>4173.379392534921</v>
      </c>
      <c r="D80" s="24">
        <f t="shared" si="64"/>
        <v>0</v>
      </c>
    </row>
    <row r="81" spans="1:4" hidden="1" x14ac:dyDescent="0.25">
      <c r="A81" s="4">
        <v>5</v>
      </c>
      <c r="B81" s="42">
        <f t="shared" ca="1" si="65"/>
        <v>45717</v>
      </c>
      <c r="C81" s="43">
        <f t="shared" si="63"/>
        <v>4173.379392534921</v>
      </c>
      <c r="D81" s="24">
        <f t="shared" si="64"/>
        <v>0</v>
      </c>
    </row>
    <row r="82" spans="1:4" hidden="1" x14ac:dyDescent="0.25">
      <c r="A82" s="4">
        <v>6</v>
      </c>
      <c r="B82" s="42">
        <f t="shared" ca="1" si="65"/>
        <v>45748</v>
      </c>
      <c r="C82" s="43">
        <f t="shared" si="63"/>
        <v>4173.379392534921</v>
      </c>
      <c r="D82" s="24">
        <f t="shared" si="64"/>
        <v>0</v>
      </c>
    </row>
    <row r="83" spans="1:4" hidden="1" x14ac:dyDescent="0.25">
      <c r="A83" s="4">
        <v>7</v>
      </c>
      <c r="B83" s="42">
        <f t="shared" ca="1" si="65"/>
        <v>45778</v>
      </c>
      <c r="C83" s="43">
        <f t="shared" si="63"/>
        <v>4173.379392534921</v>
      </c>
      <c r="D83" s="24">
        <f t="shared" si="64"/>
        <v>0</v>
      </c>
    </row>
    <row r="84" spans="1:4" hidden="1" x14ac:dyDescent="0.25">
      <c r="A84" s="4">
        <v>8</v>
      </c>
      <c r="B84" s="42">
        <f t="shared" ca="1" si="65"/>
        <v>45809</v>
      </c>
      <c r="C84" s="43">
        <f t="shared" si="63"/>
        <v>4173.379392534921</v>
      </c>
      <c r="D84" s="24">
        <f t="shared" si="64"/>
        <v>0</v>
      </c>
    </row>
    <row r="85" spans="1:4" hidden="1" x14ac:dyDescent="0.25">
      <c r="A85" s="4">
        <v>9</v>
      </c>
      <c r="B85" s="42">
        <f t="shared" ca="1" si="65"/>
        <v>45839</v>
      </c>
      <c r="C85" s="43">
        <f t="shared" si="63"/>
        <v>4173.379392534921</v>
      </c>
      <c r="D85" s="24">
        <f t="shared" si="64"/>
        <v>0</v>
      </c>
    </row>
    <row r="86" spans="1:4" hidden="1" x14ac:dyDescent="0.25">
      <c r="A86" s="4">
        <v>10</v>
      </c>
      <c r="B86" s="42">
        <f t="shared" ca="1" si="65"/>
        <v>45870</v>
      </c>
      <c r="C86" s="43">
        <f t="shared" si="63"/>
        <v>4173.379392534921</v>
      </c>
      <c r="D86" s="24">
        <f t="shared" si="64"/>
        <v>0</v>
      </c>
    </row>
    <row r="87" spans="1:4" hidden="1" x14ac:dyDescent="0.25">
      <c r="A87" s="4">
        <v>11</v>
      </c>
      <c r="B87" s="42">
        <f t="shared" ca="1" si="65"/>
        <v>45901</v>
      </c>
      <c r="C87" s="43">
        <f t="shared" si="63"/>
        <v>4173.379392534921</v>
      </c>
      <c r="D87" s="24">
        <f t="shared" si="64"/>
        <v>0</v>
      </c>
    </row>
    <row r="88" spans="1:4" hidden="1" x14ac:dyDescent="0.25">
      <c r="A88" s="4">
        <v>12</v>
      </c>
      <c r="B88" s="42">
        <f t="shared" ca="1" si="65"/>
        <v>45931</v>
      </c>
      <c r="C88" s="43">
        <f t="shared" si="63"/>
        <v>4173.379392534921</v>
      </c>
      <c r="D88" s="24">
        <f t="shared" si="64"/>
        <v>0</v>
      </c>
    </row>
    <row r="89" spans="1:4" hidden="1" x14ac:dyDescent="0.25">
      <c r="A89" s="2">
        <v>13</v>
      </c>
      <c r="B89" s="41">
        <f t="shared" ca="1" si="65"/>
        <v>45962</v>
      </c>
      <c r="C89" s="24">
        <f t="shared" ref="C89:C100" si="66">G20</f>
        <v>4173.379392534921</v>
      </c>
      <c r="D89" s="24">
        <f t="shared" si="64"/>
        <v>0</v>
      </c>
    </row>
    <row r="90" spans="1:4" hidden="1" x14ac:dyDescent="0.25">
      <c r="A90" s="2">
        <v>14</v>
      </c>
      <c r="B90" s="41">
        <f t="shared" ca="1" si="65"/>
        <v>45992</v>
      </c>
      <c r="C90" s="24">
        <f t="shared" si="66"/>
        <v>4173.379392534921</v>
      </c>
      <c r="D90" s="24">
        <f t="shared" si="64"/>
        <v>0</v>
      </c>
    </row>
    <row r="91" spans="1:4" hidden="1" x14ac:dyDescent="0.25">
      <c r="A91" s="2">
        <v>15</v>
      </c>
      <c r="B91" s="41">
        <f t="shared" ca="1" si="65"/>
        <v>46023</v>
      </c>
      <c r="C91" s="24">
        <f t="shared" si="66"/>
        <v>4173.379392534921</v>
      </c>
      <c r="D91" s="24">
        <f t="shared" si="64"/>
        <v>0</v>
      </c>
    </row>
    <row r="92" spans="1:4" hidden="1" x14ac:dyDescent="0.25">
      <c r="A92" s="2">
        <v>16</v>
      </c>
      <c r="B92" s="41">
        <f t="shared" ca="1" si="65"/>
        <v>46054</v>
      </c>
      <c r="C92" s="24">
        <f t="shared" si="66"/>
        <v>4173.379392534921</v>
      </c>
      <c r="D92" s="24">
        <f t="shared" si="64"/>
        <v>0</v>
      </c>
    </row>
    <row r="93" spans="1:4" hidden="1" x14ac:dyDescent="0.25">
      <c r="A93" s="2">
        <v>17</v>
      </c>
      <c r="B93" s="41">
        <f t="shared" ca="1" si="65"/>
        <v>46082</v>
      </c>
      <c r="C93" s="24">
        <f t="shared" si="66"/>
        <v>4173.379392534921</v>
      </c>
      <c r="D93" s="24">
        <f t="shared" si="64"/>
        <v>0</v>
      </c>
    </row>
    <row r="94" spans="1:4" hidden="1" x14ac:dyDescent="0.25">
      <c r="A94" s="2">
        <v>18</v>
      </c>
      <c r="B94" s="41">
        <f t="shared" ca="1" si="65"/>
        <v>46113</v>
      </c>
      <c r="C94" s="24">
        <f t="shared" si="66"/>
        <v>4173.379392534921</v>
      </c>
      <c r="D94" s="24">
        <f t="shared" si="64"/>
        <v>0</v>
      </c>
    </row>
    <row r="95" spans="1:4" hidden="1" x14ac:dyDescent="0.25">
      <c r="A95" s="2">
        <v>19</v>
      </c>
      <c r="B95" s="41">
        <f t="shared" ca="1" si="65"/>
        <v>46143</v>
      </c>
      <c r="C95" s="24">
        <f t="shared" si="66"/>
        <v>4173.379392534921</v>
      </c>
      <c r="D95" s="24">
        <f t="shared" si="64"/>
        <v>0</v>
      </c>
    </row>
    <row r="96" spans="1:4" hidden="1" x14ac:dyDescent="0.25">
      <c r="A96" s="2">
        <v>20</v>
      </c>
      <c r="B96" s="41">
        <f t="shared" ca="1" si="65"/>
        <v>46174</v>
      </c>
      <c r="C96" s="24">
        <f t="shared" si="66"/>
        <v>4173.379392534921</v>
      </c>
      <c r="D96" s="24">
        <f t="shared" si="64"/>
        <v>0</v>
      </c>
    </row>
    <row r="97" spans="1:4" hidden="1" x14ac:dyDescent="0.25">
      <c r="A97" s="2">
        <v>21</v>
      </c>
      <c r="B97" s="41">
        <f t="shared" ca="1" si="65"/>
        <v>46204</v>
      </c>
      <c r="C97" s="24">
        <f t="shared" si="66"/>
        <v>4173.379392534921</v>
      </c>
      <c r="D97" s="24">
        <f t="shared" si="64"/>
        <v>0</v>
      </c>
    </row>
    <row r="98" spans="1:4" hidden="1" x14ac:dyDescent="0.25">
      <c r="A98" s="2">
        <v>22</v>
      </c>
      <c r="B98" s="41">
        <f t="shared" ca="1" si="65"/>
        <v>46235</v>
      </c>
      <c r="C98" s="24">
        <f t="shared" si="66"/>
        <v>4173.379392534921</v>
      </c>
      <c r="D98" s="24">
        <f t="shared" si="64"/>
        <v>0</v>
      </c>
    </row>
    <row r="99" spans="1:4" hidden="1" x14ac:dyDescent="0.25">
      <c r="A99" s="2">
        <v>23</v>
      </c>
      <c r="B99" s="41">
        <f t="shared" ca="1" si="65"/>
        <v>46266</v>
      </c>
      <c r="C99" s="24">
        <f t="shared" si="66"/>
        <v>4173.379392534921</v>
      </c>
      <c r="D99" s="24">
        <f t="shared" si="64"/>
        <v>0</v>
      </c>
    </row>
    <row r="100" spans="1:4" hidden="1" x14ac:dyDescent="0.25">
      <c r="A100" s="2">
        <v>24</v>
      </c>
      <c r="B100" s="41">
        <f t="shared" ca="1" si="65"/>
        <v>46296</v>
      </c>
      <c r="C100" s="24">
        <f t="shared" si="66"/>
        <v>4173.379392534921</v>
      </c>
      <c r="D100" s="24">
        <f t="shared" si="64"/>
        <v>0</v>
      </c>
    </row>
    <row r="101" spans="1:4" hidden="1" x14ac:dyDescent="0.25">
      <c r="A101" s="2">
        <v>25</v>
      </c>
      <c r="B101" s="41">
        <f t="shared" ca="1" si="65"/>
        <v>46327</v>
      </c>
      <c r="C101" s="24">
        <f t="shared" ref="C101:C112" si="67">J20</f>
        <v>4173.379392534921</v>
      </c>
      <c r="D101" s="24">
        <f t="shared" si="64"/>
        <v>0</v>
      </c>
    </row>
    <row r="102" spans="1:4" hidden="1" x14ac:dyDescent="0.25">
      <c r="A102" s="2">
        <v>26</v>
      </c>
      <c r="B102" s="41">
        <f t="shared" ca="1" si="65"/>
        <v>46357</v>
      </c>
      <c r="C102" s="24">
        <f t="shared" si="67"/>
        <v>4173.379392534921</v>
      </c>
      <c r="D102" s="24">
        <f t="shared" si="64"/>
        <v>0</v>
      </c>
    </row>
    <row r="103" spans="1:4" hidden="1" x14ac:dyDescent="0.25">
      <c r="A103" s="2">
        <v>27</v>
      </c>
      <c r="B103" s="41">
        <f t="shared" ca="1" si="65"/>
        <v>46388</v>
      </c>
      <c r="C103" s="24">
        <f t="shared" si="67"/>
        <v>4173.379392534921</v>
      </c>
      <c r="D103" s="24">
        <f t="shared" si="64"/>
        <v>0</v>
      </c>
    </row>
    <row r="104" spans="1:4" hidden="1" x14ac:dyDescent="0.25">
      <c r="A104" s="2">
        <v>28</v>
      </c>
      <c r="B104" s="41">
        <f t="shared" ca="1" si="65"/>
        <v>46419</v>
      </c>
      <c r="C104" s="24">
        <f t="shared" si="67"/>
        <v>4173.379392534921</v>
      </c>
      <c r="D104" s="24">
        <f t="shared" si="64"/>
        <v>0</v>
      </c>
    </row>
    <row r="105" spans="1:4" hidden="1" x14ac:dyDescent="0.25">
      <c r="A105" s="2">
        <v>29</v>
      </c>
      <c r="B105" s="41">
        <f t="shared" ca="1" si="65"/>
        <v>46447</v>
      </c>
      <c r="C105" s="24">
        <f t="shared" si="67"/>
        <v>4173.379392534921</v>
      </c>
      <c r="D105" s="24">
        <f t="shared" si="64"/>
        <v>0</v>
      </c>
    </row>
    <row r="106" spans="1:4" hidden="1" x14ac:dyDescent="0.25">
      <c r="A106" s="2">
        <v>30</v>
      </c>
      <c r="B106" s="41">
        <f t="shared" ca="1" si="65"/>
        <v>46478</v>
      </c>
      <c r="C106" s="24">
        <f t="shared" si="67"/>
        <v>4173.379392534921</v>
      </c>
      <c r="D106" s="24">
        <f t="shared" si="64"/>
        <v>0</v>
      </c>
    </row>
    <row r="107" spans="1:4" hidden="1" x14ac:dyDescent="0.25">
      <c r="A107" s="2">
        <v>31</v>
      </c>
      <c r="B107" s="41">
        <f t="shared" ca="1" si="65"/>
        <v>46508</v>
      </c>
      <c r="C107" s="24">
        <f t="shared" si="67"/>
        <v>4173.379392534921</v>
      </c>
      <c r="D107" s="24">
        <f t="shared" si="64"/>
        <v>0</v>
      </c>
    </row>
    <row r="108" spans="1:4" hidden="1" x14ac:dyDescent="0.25">
      <c r="A108" s="2">
        <v>32</v>
      </c>
      <c r="B108" s="41">
        <f t="shared" ca="1" si="65"/>
        <v>46539</v>
      </c>
      <c r="C108" s="24">
        <f t="shared" si="67"/>
        <v>4173.379392534921</v>
      </c>
      <c r="D108" s="24">
        <f t="shared" si="64"/>
        <v>0</v>
      </c>
    </row>
    <row r="109" spans="1:4" hidden="1" x14ac:dyDescent="0.25">
      <c r="A109" s="2">
        <v>33</v>
      </c>
      <c r="B109" s="41">
        <f t="shared" ca="1" si="65"/>
        <v>46569</v>
      </c>
      <c r="C109" s="24">
        <f t="shared" si="67"/>
        <v>4173.379392534921</v>
      </c>
      <c r="D109" s="24">
        <f t="shared" si="64"/>
        <v>0</v>
      </c>
    </row>
    <row r="110" spans="1:4" hidden="1" x14ac:dyDescent="0.25">
      <c r="A110" s="2">
        <v>34</v>
      </c>
      <c r="B110" s="41">
        <f t="shared" ca="1" si="65"/>
        <v>46600</v>
      </c>
      <c r="C110" s="24">
        <f t="shared" si="67"/>
        <v>4173.379392534921</v>
      </c>
      <c r="D110" s="24">
        <f t="shared" si="64"/>
        <v>0</v>
      </c>
    </row>
    <row r="111" spans="1:4" hidden="1" x14ac:dyDescent="0.25">
      <c r="A111" s="2">
        <v>35</v>
      </c>
      <c r="B111" s="41">
        <f t="shared" ca="1" si="65"/>
        <v>46631</v>
      </c>
      <c r="C111" s="24">
        <f t="shared" si="67"/>
        <v>4173.379392534921</v>
      </c>
      <c r="D111" s="24">
        <f t="shared" si="64"/>
        <v>0</v>
      </c>
    </row>
    <row r="112" spans="1:4" hidden="1" x14ac:dyDescent="0.25">
      <c r="A112" s="2">
        <v>36</v>
      </c>
      <c r="B112" s="41">
        <f t="shared" ca="1" si="65"/>
        <v>46661</v>
      </c>
      <c r="C112" s="24">
        <f t="shared" si="67"/>
        <v>4173.379392534921</v>
      </c>
      <c r="D112" s="24">
        <f t="shared" si="64"/>
        <v>0</v>
      </c>
    </row>
    <row r="113" spans="1:4" hidden="1" x14ac:dyDescent="0.25">
      <c r="A113" s="2">
        <v>37</v>
      </c>
      <c r="B113" s="41">
        <f t="shared" ca="1" si="65"/>
        <v>46692</v>
      </c>
      <c r="C113" s="24">
        <f t="shared" ref="C113:C124" si="68">M20</f>
        <v>4173.379392534921</v>
      </c>
      <c r="D113" s="24">
        <f t="shared" si="64"/>
        <v>0</v>
      </c>
    </row>
    <row r="114" spans="1:4" hidden="1" x14ac:dyDescent="0.25">
      <c r="A114" s="2">
        <v>38</v>
      </c>
      <c r="B114" s="41">
        <f t="shared" ca="1" si="65"/>
        <v>46722</v>
      </c>
      <c r="C114" s="24">
        <f t="shared" si="68"/>
        <v>4173.379392534921</v>
      </c>
      <c r="D114" s="24">
        <f t="shared" si="64"/>
        <v>0</v>
      </c>
    </row>
    <row r="115" spans="1:4" hidden="1" x14ac:dyDescent="0.25">
      <c r="A115" s="2">
        <v>39</v>
      </c>
      <c r="B115" s="41">
        <f t="shared" ca="1" si="65"/>
        <v>46753</v>
      </c>
      <c r="C115" s="24">
        <f t="shared" si="68"/>
        <v>4173.379392534921</v>
      </c>
      <c r="D115" s="24">
        <f t="shared" si="64"/>
        <v>0</v>
      </c>
    </row>
    <row r="116" spans="1:4" hidden="1" x14ac:dyDescent="0.25">
      <c r="A116" s="2">
        <v>40</v>
      </c>
      <c r="B116" s="41">
        <f t="shared" ca="1" si="65"/>
        <v>46784</v>
      </c>
      <c r="C116" s="24">
        <f t="shared" si="68"/>
        <v>4173.379392534921</v>
      </c>
      <c r="D116" s="24">
        <f t="shared" si="64"/>
        <v>0</v>
      </c>
    </row>
    <row r="117" spans="1:4" hidden="1" x14ac:dyDescent="0.25">
      <c r="A117" s="2">
        <v>41</v>
      </c>
      <c r="B117" s="41">
        <f t="shared" ca="1" si="65"/>
        <v>46813</v>
      </c>
      <c r="C117" s="24">
        <f t="shared" si="68"/>
        <v>4173.379392534921</v>
      </c>
      <c r="D117" s="24">
        <f t="shared" si="64"/>
        <v>0</v>
      </c>
    </row>
    <row r="118" spans="1:4" hidden="1" x14ac:dyDescent="0.25">
      <c r="A118" s="2">
        <v>42</v>
      </c>
      <c r="B118" s="41">
        <f t="shared" ca="1" si="65"/>
        <v>46844</v>
      </c>
      <c r="C118" s="24">
        <f t="shared" si="68"/>
        <v>4173.379392534921</v>
      </c>
      <c r="D118" s="24">
        <f t="shared" si="64"/>
        <v>0</v>
      </c>
    </row>
    <row r="119" spans="1:4" hidden="1" x14ac:dyDescent="0.25">
      <c r="A119" s="2">
        <v>43</v>
      </c>
      <c r="B119" s="41">
        <f t="shared" ca="1" si="65"/>
        <v>46874</v>
      </c>
      <c r="C119" s="24">
        <f t="shared" si="68"/>
        <v>4173.379392534921</v>
      </c>
      <c r="D119" s="24">
        <f t="shared" si="64"/>
        <v>0</v>
      </c>
    </row>
    <row r="120" spans="1:4" hidden="1" x14ac:dyDescent="0.25">
      <c r="A120" s="2">
        <v>44</v>
      </c>
      <c r="B120" s="41">
        <f t="shared" ca="1" si="65"/>
        <v>46905</v>
      </c>
      <c r="C120" s="24">
        <f t="shared" si="68"/>
        <v>4173.379392534921</v>
      </c>
      <c r="D120" s="24">
        <f t="shared" si="64"/>
        <v>0</v>
      </c>
    </row>
    <row r="121" spans="1:4" hidden="1" x14ac:dyDescent="0.25">
      <c r="A121" s="2">
        <v>45</v>
      </c>
      <c r="B121" s="41">
        <f t="shared" ca="1" si="65"/>
        <v>46935</v>
      </c>
      <c r="C121" s="24">
        <f t="shared" si="68"/>
        <v>4173.379392534921</v>
      </c>
      <c r="D121" s="24">
        <f t="shared" si="64"/>
        <v>0</v>
      </c>
    </row>
    <row r="122" spans="1:4" hidden="1" x14ac:dyDescent="0.25">
      <c r="A122" s="2">
        <v>46</v>
      </c>
      <c r="B122" s="41">
        <f t="shared" ca="1" si="65"/>
        <v>46966</v>
      </c>
      <c r="C122" s="24">
        <f t="shared" si="68"/>
        <v>4173.379392534921</v>
      </c>
      <c r="D122" s="24">
        <f t="shared" si="64"/>
        <v>0</v>
      </c>
    </row>
    <row r="123" spans="1:4" hidden="1" x14ac:dyDescent="0.25">
      <c r="A123" s="2">
        <v>47</v>
      </c>
      <c r="B123" s="41">
        <f t="shared" ca="1" si="65"/>
        <v>46997</v>
      </c>
      <c r="C123" s="24">
        <f t="shared" si="68"/>
        <v>4173.379392534921</v>
      </c>
      <c r="D123" s="24">
        <f t="shared" si="64"/>
        <v>0</v>
      </c>
    </row>
    <row r="124" spans="1:4" hidden="1" x14ac:dyDescent="0.25">
      <c r="A124" s="2">
        <v>48</v>
      </c>
      <c r="B124" s="41">
        <f t="shared" ca="1" si="65"/>
        <v>47027</v>
      </c>
      <c r="C124" s="24">
        <f t="shared" si="68"/>
        <v>4173.379392534921</v>
      </c>
      <c r="D124" s="24">
        <f t="shared" si="64"/>
        <v>0</v>
      </c>
    </row>
    <row r="125" spans="1:4" hidden="1" x14ac:dyDescent="0.25">
      <c r="A125" s="2">
        <v>49</v>
      </c>
      <c r="B125" s="41">
        <f t="shared" ca="1" si="65"/>
        <v>47058</v>
      </c>
      <c r="C125" s="24">
        <f t="shared" ref="C125:C136" si="69">P20</f>
        <v>4173.379392534921</v>
      </c>
      <c r="D125" s="24">
        <f t="shared" si="64"/>
        <v>0</v>
      </c>
    </row>
    <row r="126" spans="1:4" hidden="1" x14ac:dyDescent="0.25">
      <c r="A126" s="2">
        <v>50</v>
      </c>
      <c r="B126" s="41">
        <f t="shared" ca="1" si="65"/>
        <v>47088</v>
      </c>
      <c r="C126" s="24">
        <f t="shared" si="69"/>
        <v>4173.379392534921</v>
      </c>
      <c r="D126" s="24">
        <f t="shared" si="64"/>
        <v>0</v>
      </c>
    </row>
    <row r="127" spans="1:4" hidden="1" x14ac:dyDescent="0.25">
      <c r="A127" s="2">
        <v>51</v>
      </c>
      <c r="B127" s="41">
        <f t="shared" ca="1" si="65"/>
        <v>47119</v>
      </c>
      <c r="C127" s="24">
        <f t="shared" si="69"/>
        <v>4173.379392534921</v>
      </c>
      <c r="D127" s="24">
        <f t="shared" si="64"/>
        <v>0</v>
      </c>
    </row>
    <row r="128" spans="1:4" hidden="1" x14ac:dyDescent="0.25">
      <c r="A128" s="2">
        <v>52</v>
      </c>
      <c r="B128" s="41">
        <f t="shared" ca="1" si="65"/>
        <v>47150</v>
      </c>
      <c r="C128" s="24">
        <f t="shared" si="69"/>
        <v>4173.379392534921</v>
      </c>
      <c r="D128" s="24">
        <f t="shared" si="64"/>
        <v>0</v>
      </c>
    </row>
    <row r="129" spans="1:4" hidden="1" x14ac:dyDescent="0.25">
      <c r="A129" s="2">
        <v>53</v>
      </c>
      <c r="B129" s="41">
        <f t="shared" ca="1" si="65"/>
        <v>47178</v>
      </c>
      <c r="C129" s="24">
        <f t="shared" si="69"/>
        <v>4173.379392534921</v>
      </c>
      <c r="D129" s="24">
        <f t="shared" si="64"/>
        <v>0</v>
      </c>
    </row>
    <row r="130" spans="1:4" hidden="1" x14ac:dyDescent="0.25">
      <c r="A130" s="2">
        <v>54</v>
      </c>
      <c r="B130" s="41">
        <f t="shared" ca="1" si="65"/>
        <v>47209</v>
      </c>
      <c r="C130" s="24">
        <f t="shared" si="69"/>
        <v>4173.379392534921</v>
      </c>
      <c r="D130" s="24">
        <f t="shared" si="64"/>
        <v>0</v>
      </c>
    </row>
    <row r="131" spans="1:4" hidden="1" x14ac:dyDescent="0.25">
      <c r="A131" s="2">
        <v>55</v>
      </c>
      <c r="B131" s="41">
        <f t="shared" ca="1" si="65"/>
        <v>47239</v>
      </c>
      <c r="C131" s="24">
        <f t="shared" si="69"/>
        <v>4173.379392534921</v>
      </c>
      <c r="D131" s="24">
        <f t="shared" si="64"/>
        <v>0</v>
      </c>
    </row>
    <row r="132" spans="1:4" hidden="1" x14ac:dyDescent="0.25">
      <c r="A132" s="2">
        <v>56</v>
      </c>
      <c r="B132" s="41">
        <f t="shared" ca="1" si="65"/>
        <v>47270</v>
      </c>
      <c r="C132" s="24">
        <f t="shared" si="69"/>
        <v>4173.379392534921</v>
      </c>
      <c r="D132" s="24">
        <f t="shared" si="64"/>
        <v>0</v>
      </c>
    </row>
    <row r="133" spans="1:4" hidden="1" x14ac:dyDescent="0.25">
      <c r="A133" s="2">
        <v>57</v>
      </c>
      <c r="B133" s="41">
        <f t="shared" ca="1" si="65"/>
        <v>47300</v>
      </c>
      <c r="C133" s="24">
        <f t="shared" si="69"/>
        <v>4173.379392534921</v>
      </c>
      <c r="D133" s="24">
        <f t="shared" si="64"/>
        <v>0</v>
      </c>
    </row>
    <row r="134" spans="1:4" hidden="1" x14ac:dyDescent="0.25">
      <c r="A134" s="2">
        <v>58</v>
      </c>
      <c r="B134" s="41">
        <f t="shared" ca="1" si="65"/>
        <v>47331</v>
      </c>
      <c r="C134" s="24">
        <f t="shared" si="69"/>
        <v>4173.379392534921</v>
      </c>
      <c r="D134" s="24">
        <f t="shared" si="64"/>
        <v>0</v>
      </c>
    </row>
    <row r="135" spans="1:4" hidden="1" x14ac:dyDescent="0.25">
      <c r="A135" s="2">
        <v>59</v>
      </c>
      <c r="B135" s="41">
        <f t="shared" ca="1" si="65"/>
        <v>47362</v>
      </c>
      <c r="C135" s="24">
        <f t="shared" si="69"/>
        <v>4173.379392534921</v>
      </c>
      <c r="D135" s="24">
        <f t="shared" si="64"/>
        <v>0</v>
      </c>
    </row>
    <row r="136" spans="1:4" hidden="1" x14ac:dyDescent="0.25">
      <c r="A136" s="2">
        <v>60</v>
      </c>
      <c r="B136" s="41">
        <f t="shared" ca="1" si="65"/>
        <v>47392</v>
      </c>
      <c r="C136" s="24">
        <f t="shared" si="69"/>
        <v>4173.379392534921</v>
      </c>
      <c r="D136" s="24">
        <f t="shared" si="64"/>
        <v>0</v>
      </c>
    </row>
    <row r="137" spans="1:4" hidden="1" x14ac:dyDescent="0.25">
      <c r="A137" s="2">
        <v>61</v>
      </c>
      <c r="B137" s="41">
        <f t="shared" ca="1" si="65"/>
        <v>47423</v>
      </c>
      <c r="C137" s="24">
        <f t="shared" ref="C137:C148" si="70">S20</f>
        <v>4173.379392534921</v>
      </c>
      <c r="D137" s="24">
        <f t="shared" si="64"/>
        <v>0</v>
      </c>
    </row>
    <row r="138" spans="1:4" hidden="1" x14ac:dyDescent="0.25">
      <c r="A138" s="2">
        <v>62</v>
      </c>
      <c r="B138" s="41">
        <f t="shared" ca="1" si="65"/>
        <v>47453</v>
      </c>
      <c r="C138" s="24">
        <f t="shared" si="70"/>
        <v>4173.379392534921</v>
      </c>
      <c r="D138" s="24">
        <f t="shared" si="64"/>
        <v>0</v>
      </c>
    </row>
    <row r="139" spans="1:4" hidden="1" x14ac:dyDescent="0.25">
      <c r="A139" s="2">
        <v>63</v>
      </c>
      <c r="B139" s="41">
        <f t="shared" ca="1" si="65"/>
        <v>47484</v>
      </c>
      <c r="C139" s="24">
        <f t="shared" si="70"/>
        <v>4173.379392534921</v>
      </c>
      <c r="D139" s="24">
        <f t="shared" si="64"/>
        <v>0</v>
      </c>
    </row>
    <row r="140" spans="1:4" hidden="1" x14ac:dyDescent="0.25">
      <c r="A140" s="2">
        <v>64</v>
      </c>
      <c r="B140" s="41">
        <f t="shared" ca="1" si="65"/>
        <v>47515</v>
      </c>
      <c r="C140" s="24">
        <f t="shared" si="70"/>
        <v>4173.379392534921</v>
      </c>
      <c r="D140" s="24">
        <f t="shared" si="64"/>
        <v>0</v>
      </c>
    </row>
    <row r="141" spans="1:4" hidden="1" x14ac:dyDescent="0.25">
      <c r="A141" s="2">
        <v>65</v>
      </c>
      <c r="B141" s="41">
        <f t="shared" ca="1" si="65"/>
        <v>47543</v>
      </c>
      <c r="C141" s="24">
        <f t="shared" si="70"/>
        <v>4173.379392534921</v>
      </c>
      <c r="D141" s="24">
        <f t="shared" si="64"/>
        <v>0</v>
      </c>
    </row>
    <row r="142" spans="1:4" hidden="1" x14ac:dyDescent="0.25">
      <c r="A142" s="2">
        <v>66</v>
      </c>
      <c r="B142" s="41">
        <f t="shared" ca="1" si="65"/>
        <v>47574</v>
      </c>
      <c r="C142" s="24">
        <f t="shared" si="70"/>
        <v>4173.379392534921</v>
      </c>
      <c r="D142" s="24">
        <f t="shared" ref="D142:D205" si="71">C142-C143</f>
        <v>0</v>
      </c>
    </row>
    <row r="143" spans="1:4" hidden="1" x14ac:dyDescent="0.25">
      <c r="A143" s="2">
        <v>67</v>
      </c>
      <c r="B143" s="41">
        <f t="shared" ref="B143:B206" ca="1" si="72">EDATE(B142,1)</f>
        <v>47604</v>
      </c>
      <c r="C143" s="24">
        <f t="shared" si="70"/>
        <v>4173.379392534921</v>
      </c>
      <c r="D143" s="24">
        <f t="shared" si="71"/>
        <v>0</v>
      </c>
    </row>
    <row r="144" spans="1:4" hidden="1" x14ac:dyDescent="0.25">
      <c r="A144" s="2">
        <v>68</v>
      </c>
      <c r="B144" s="41">
        <f t="shared" ca="1" si="72"/>
        <v>47635</v>
      </c>
      <c r="C144" s="24">
        <f t="shared" si="70"/>
        <v>4173.379392534921</v>
      </c>
      <c r="D144" s="24">
        <f t="shared" si="71"/>
        <v>0</v>
      </c>
    </row>
    <row r="145" spans="1:4" hidden="1" x14ac:dyDescent="0.25">
      <c r="A145" s="2">
        <v>69</v>
      </c>
      <c r="B145" s="41">
        <f t="shared" ca="1" si="72"/>
        <v>47665</v>
      </c>
      <c r="C145" s="24">
        <f t="shared" si="70"/>
        <v>4173.379392534921</v>
      </c>
      <c r="D145" s="24">
        <f t="shared" si="71"/>
        <v>0</v>
      </c>
    </row>
    <row r="146" spans="1:4" hidden="1" x14ac:dyDescent="0.25">
      <c r="A146" s="2">
        <v>70</v>
      </c>
      <c r="B146" s="41">
        <f t="shared" ca="1" si="72"/>
        <v>47696</v>
      </c>
      <c r="C146" s="24">
        <f t="shared" si="70"/>
        <v>4173.379392534921</v>
      </c>
      <c r="D146" s="24">
        <f t="shared" si="71"/>
        <v>0</v>
      </c>
    </row>
    <row r="147" spans="1:4" hidden="1" x14ac:dyDescent="0.25">
      <c r="A147" s="2">
        <v>71</v>
      </c>
      <c r="B147" s="41">
        <f t="shared" ca="1" si="72"/>
        <v>47727</v>
      </c>
      <c r="C147" s="24">
        <f t="shared" si="70"/>
        <v>4173.379392534921</v>
      </c>
      <c r="D147" s="24">
        <f t="shared" si="71"/>
        <v>0</v>
      </c>
    </row>
    <row r="148" spans="1:4" hidden="1" x14ac:dyDescent="0.25">
      <c r="A148" s="2">
        <v>72</v>
      </c>
      <c r="B148" s="41">
        <f t="shared" ca="1" si="72"/>
        <v>47757</v>
      </c>
      <c r="C148" s="24">
        <f t="shared" si="70"/>
        <v>4173.379392534921</v>
      </c>
      <c r="D148" s="24">
        <f t="shared" si="71"/>
        <v>0</v>
      </c>
    </row>
    <row r="149" spans="1:4" hidden="1" x14ac:dyDescent="0.25">
      <c r="A149" s="2">
        <v>73</v>
      </c>
      <c r="B149" s="41">
        <f t="shared" ca="1" si="72"/>
        <v>47788</v>
      </c>
      <c r="C149" s="24">
        <f t="shared" ref="C149:C160" si="73">V20</f>
        <v>4173.379392534921</v>
      </c>
      <c r="D149" s="24">
        <f t="shared" si="71"/>
        <v>0</v>
      </c>
    </row>
    <row r="150" spans="1:4" hidden="1" x14ac:dyDescent="0.25">
      <c r="A150" s="2">
        <v>74</v>
      </c>
      <c r="B150" s="41">
        <f t="shared" ca="1" si="72"/>
        <v>47818</v>
      </c>
      <c r="C150" s="24">
        <f t="shared" si="73"/>
        <v>4173.379392534921</v>
      </c>
      <c r="D150" s="24">
        <f t="shared" si="71"/>
        <v>0</v>
      </c>
    </row>
    <row r="151" spans="1:4" hidden="1" x14ac:dyDescent="0.25">
      <c r="A151" s="2">
        <v>75</v>
      </c>
      <c r="B151" s="41">
        <f t="shared" ca="1" si="72"/>
        <v>47849</v>
      </c>
      <c r="C151" s="24">
        <f t="shared" si="73"/>
        <v>4173.379392534921</v>
      </c>
      <c r="D151" s="24">
        <f t="shared" si="71"/>
        <v>0</v>
      </c>
    </row>
    <row r="152" spans="1:4" hidden="1" x14ac:dyDescent="0.25">
      <c r="A152" s="2">
        <v>76</v>
      </c>
      <c r="B152" s="41">
        <f t="shared" ca="1" si="72"/>
        <v>47880</v>
      </c>
      <c r="C152" s="24">
        <f t="shared" si="73"/>
        <v>4173.379392534921</v>
      </c>
      <c r="D152" s="24">
        <f t="shared" si="71"/>
        <v>0</v>
      </c>
    </row>
    <row r="153" spans="1:4" hidden="1" x14ac:dyDescent="0.25">
      <c r="A153" s="2">
        <v>77</v>
      </c>
      <c r="B153" s="41">
        <f t="shared" ca="1" si="72"/>
        <v>47908</v>
      </c>
      <c r="C153" s="24">
        <f t="shared" si="73"/>
        <v>4173.379392534921</v>
      </c>
      <c r="D153" s="24">
        <f t="shared" si="71"/>
        <v>0</v>
      </c>
    </row>
    <row r="154" spans="1:4" hidden="1" x14ac:dyDescent="0.25">
      <c r="A154" s="2">
        <v>78</v>
      </c>
      <c r="B154" s="41">
        <f t="shared" ca="1" si="72"/>
        <v>47939</v>
      </c>
      <c r="C154" s="24">
        <f t="shared" si="73"/>
        <v>4173.379392534921</v>
      </c>
      <c r="D154" s="24">
        <f t="shared" si="71"/>
        <v>0</v>
      </c>
    </row>
    <row r="155" spans="1:4" hidden="1" x14ac:dyDescent="0.25">
      <c r="A155" s="2">
        <v>79</v>
      </c>
      <c r="B155" s="41">
        <f t="shared" ca="1" si="72"/>
        <v>47969</v>
      </c>
      <c r="C155" s="24">
        <f t="shared" si="73"/>
        <v>4173.379392534921</v>
      </c>
      <c r="D155" s="24">
        <f t="shared" si="71"/>
        <v>0</v>
      </c>
    </row>
    <row r="156" spans="1:4" hidden="1" x14ac:dyDescent="0.25">
      <c r="A156" s="2">
        <v>80</v>
      </c>
      <c r="B156" s="41">
        <f t="shared" ca="1" si="72"/>
        <v>48000</v>
      </c>
      <c r="C156" s="24">
        <f t="shared" si="73"/>
        <v>4173.379392534921</v>
      </c>
      <c r="D156" s="24">
        <f t="shared" si="71"/>
        <v>0</v>
      </c>
    </row>
    <row r="157" spans="1:4" hidden="1" x14ac:dyDescent="0.25">
      <c r="A157" s="2">
        <v>81</v>
      </c>
      <c r="B157" s="41">
        <f t="shared" ca="1" si="72"/>
        <v>48030</v>
      </c>
      <c r="C157" s="24">
        <f t="shared" si="73"/>
        <v>4173.379392534921</v>
      </c>
      <c r="D157" s="24">
        <f t="shared" si="71"/>
        <v>0</v>
      </c>
    </row>
    <row r="158" spans="1:4" hidden="1" x14ac:dyDescent="0.25">
      <c r="A158" s="2">
        <v>82</v>
      </c>
      <c r="B158" s="41">
        <f t="shared" ca="1" si="72"/>
        <v>48061</v>
      </c>
      <c r="C158" s="24">
        <f t="shared" si="73"/>
        <v>4173.379392534921</v>
      </c>
      <c r="D158" s="24">
        <f t="shared" si="71"/>
        <v>0</v>
      </c>
    </row>
    <row r="159" spans="1:4" hidden="1" x14ac:dyDescent="0.25">
      <c r="A159" s="2">
        <v>83</v>
      </c>
      <c r="B159" s="41">
        <f t="shared" ca="1" si="72"/>
        <v>48092</v>
      </c>
      <c r="C159" s="24">
        <f t="shared" si="73"/>
        <v>4173.379392534921</v>
      </c>
      <c r="D159" s="24">
        <f t="shared" si="71"/>
        <v>0</v>
      </c>
    </row>
    <row r="160" spans="1:4" hidden="1" x14ac:dyDescent="0.25">
      <c r="A160" s="2">
        <v>84</v>
      </c>
      <c r="B160" s="41">
        <f t="shared" ca="1" si="72"/>
        <v>48122</v>
      </c>
      <c r="C160" s="24">
        <f t="shared" si="73"/>
        <v>4173.379392534921</v>
      </c>
      <c r="D160" s="24">
        <f t="shared" si="71"/>
        <v>0</v>
      </c>
    </row>
    <row r="161" spans="1:4" hidden="1" x14ac:dyDescent="0.25">
      <c r="A161" s="2">
        <v>85</v>
      </c>
      <c r="B161" s="41">
        <f t="shared" ca="1" si="72"/>
        <v>48153</v>
      </c>
      <c r="C161" s="24">
        <f t="shared" ref="C161:C172" si="74">D35</f>
        <v>4173.379392534921</v>
      </c>
      <c r="D161" s="24">
        <f t="shared" si="71"/>
        <v>0</v>
      </c>
    </row>
    <row r="162" spans="1:4" hidden="1" x14ac:dyDescent="0.25">
      <c r="A162" s="2">
        <v>86</v>
      </c>
      <c r="B162" s="41">
        <f t="shared" ca="1" si="72"/>
        <v>48183</v>
      </c>
      <c r="C162" s="24">
        <f t="shared" si="74"/>
        <v>4173.379392534921</v>
      </c>
      <c r="D162" s="24">
        <f t="shared" si="71"/>
        <v>0</v>
      </c>
    </row>
    <row r="163" spans="1:4" hidden="1" x14ac:dyDescent="0.25">
      <c r="A163" s="2">
        <v>87</v>
      </c>
      <c r="B163" s="41">
        <f t="shared" ca="1" si="72"/>
        <v>48214</v>
      </c>
      <c r="C163" s="24">
        <f t="shared" si="74"/>
        <v>4173.379392534921</v>
      </c>
      <c r="D163" s="24">
        <f t="shared" si="71"/>
        <v>0</v>
      </c>
    </row>
    <row r="164" spans="1:4" hidden="1" x14ac:dyDescent="0.25">
      <c r="A164" s="2">
        <v>88</v>
      </c>
      <c r="B164" s="41">
        <f t="shared" ca="1" si="72"/>
        <v>48245</v>
      </c>
      <c r="C164" s="24">
        <f t="shared" si="74"/>
        <v>4173.379392534921</v>
      </c>
      <c r="D164" s="24">
        <f t="shared" si="71"/>
        <v>0</v>
      </c>
    </row>
    <row r="165" spans="1:4" hidden="1" x14ac:dyDescent="0.25">
      <c r="A165" s="2">
        <v>89</v>
      </c>
      <c r="B165" s="41">
        <f t="shared" ca="1" si="72"/>
        <v>48274</v>
      </c>
      <c r="C165" s="24">
        <f t="shared" si="74"/>
        <v>4173.379392534921</v>
      </c>
      <c r="D165" s="24">
        <f t="shared" si="71"/>
        <v>0</v>
      </c>
    </row>
    <row r="166" spans="1:4" hidden="1" x14ac:dyDescent="0.25">
      <c r="A166" s="2">
        <v>90</v>
      </c>
      <c r="B166" s="41">
        <f t="shared" ca="1" si="72"/>
        <v>48305</v>
      </c>
      <c r="C166" s="24">
        <f t="shared" si="74"/>
        <v>4173.379392534921</v>
      </c>
      <c r="D166" s="24">
        <f t="shared" si="71"/>
        <v>0</v>
      </c>
    </row>
    <row r="167" spans="1:4" hidden="1" x14ac:dyDescent="0.25">
      <c r="A167" s="2">
        <v>91</v>
      </c>
      <c r="B167" s="41">
        <f t="shared" ca="1" si="72"/>
        <v>48335</v>
      </c>
      <c r="C167" s="24">
        <f t="shared" si="74"/>
        <v>4173.379392534921</v>
      </c>
      <c r="D167" s="24">
        <f t="shared" si="71"/>
        <v>0</v>
      </c>
    </row>
    <row r="168" spans="1:4" hidden="1" x14ac:dyDescent="0.25">
      <c r="A168" s="2">
        <v>92</v>
      </c>
      <c r="B168" s="41">
        <f t="shared" ca="1" si="72"/>
        <v>48366</v>
      </c>
      <c r="C168" s="24">
        <f t="shared" si="74"/>
        <v>4173.379392534921</v>
      </c>
      <c r="D168" s="24">
        <f t="shared" si="71"/>
        <v>0</v>
      </c>
    </row>
    <row r="169" spans="1:4" hidden="1" x14ac:dyDescent="0.25">
      <c r="A169" s="2">
        <v>93</v>
      </c>
      <c r="B169" s="41">
        <f t="shared" ca="1" si="72"/>
        <v>48396</v>
      </c>
      <c r="C169" s="24">
        <f t="shared" si="74"/>
        <v>4173.379392534921</v>
      </c>
      <c r="D169" s="24">
        <f t="shared" si="71"/>
        <v>0</v>
      </c>
    </row>
    <row r="170" spans="1:4" hidden="1" x14ac:dyDescent="0.25">
      <c r="A170" s="2">
        <v>94</v>
      </c>
      <c r="B170" s="41">
        <f t="shared" ca="1" si="72"/>
        <v>48427</v>
      </c>
      <c r="C170" s="24">
        <f t="shared" si="74"/>
        <v>4173.379392534921</v>
      </c>
      <c r="D170" s="24">
        <f t="shared" si="71"/>
        <v>0</v>
      </c>
    </row>
    <row r="171" spans="1:4" hidden="1" x14ac:dyDescent="0.25">
      <c r="A171" s="2">
        <v>95</v>
      </c>
      <c r="B171" s="41">
        <f t="shared" ca="1" si="72"/>
        <v>48458</v>
      </c>
      <c r="C171" s="24">
        <f t="shared" si="74"/>
        <v>4173.379392534921</v>
      </c>
      <c r="D171" s="24">
        <f t="shared" si="71"/>
        <v>0</v>
      </c>
    </row>
    <row r="172" spans="1:4" hidden="1" x14ac:dyDescent="0.25">
      <c r="A172" s="2">
        <v>96</v>
      </c>
      <c r="B172" s="41">
        <f t="shared" ca="1" si="72"/>
        <v>48488</v>
      </c>
      <c r="C172" s="24">
        <f t="shared" si="74"/>
        <v>4173.379392534921</v>
      </c>
      <c r="D172" s="24">
        <f t="shared" si="71"/>
        <v>0</v>
      </c>
    </row>
    <row r="173" spans="1:4" hidden="1" x14ac:dyDescent="0.25">
      <c r="A173" s="2">
        <v>97</v>
      </c>
      <c r="B173" s="41">
        <f t="shared" ca="1" si="72"/>
        <v>48519</v>
      </c>
      <c r="C173" s="24">
        <f t="shared" ref="C173:C184" si="75">G35</f>
        <v>4173.379392534921</v>
      </c>
      <c r="D173" s="24">
        <f t="shared" si="71"/>
        <v>0</v>
      </c>
    </row>
    <row r="174" spans="1:4" hidden="1" x14ac:dyDescent="0.25">
      <c r="A174" s="2">
        <v>98</v>
      </c>
      <c r="B174" s="41">
        <f t="shared" ca="1" si="72"/>
        <v>48549</v>
      </c>
      <c r="C174" s="24">
        <f t="shared" si="75"/>
        <v>4173.379392534921</v>
      </c>
      <c r="D174" s="24">
        <f t="shared" si="71"/>
        <v>0</v>
      </c>
    </row>
    <row r="175" spans="1:4" hidden="1" x14ac:dyDescent="0.25">
      <c r="A175" s="2">
        <v>99</v>
      </c>
      <c r="B175" s="41">
        <f t="shared" ca="1" si="72"/>
        <v>48580</v>
      </c>
      <c r="C175" s="24">
        <f t="shared" si="75"/>
        <v>4173.379392534921</v>
      </c>
      <c r="D175" s="24">
        <f t="shared" si="71"/>
        <v>0</v>
      </c>
    </row>
    <row r="176" spans="1:4" hidden="1" x14ac:dyDescent="0.25">
      <c r="A176" s="2">
        <v>100</v>
      </c>
      <c r="B176" s="41">
        <f t="shared" ca="1" si="72"/>
        <v>48611</v>
      </c>
      <c r="C176" s="24">
        <f t="shared" si="75"/>
        <v>4173.379392534921</v>
      </c>
      <c r="D176" s="24">
        <f t="shared" si="71"/>
        <v>0</v>
      </c>
    </row>
    <row r="177" spans="1:4" hidden="1" x14ac:dyDescent="0.25">
      <c r="A177" s="2">
        <v>101</v>
      </c>
      <c r="B177" s="41">
        <f t="shared" ca="1" si="72"/>
        <v>48639</v>
      </c>
      <c r="C177" s="24">
        <f t="shared" si="75"/>
        <v>4173.379392534921</v>
      </c>
      <c r="D177" s="24">
        <f t="shared" si="71"/>
        <v>0</v>
      </c>
    </row>
    <row r="178" spans="1:4" hidden="1" x14ac:dyDescent="0.25">
      <c r="A178" s="2">
        <v>102</v>
      </c>
      <c r="B178" s="41">
        <f t="shared" ca="1" si="72"/>
        <v>48670</v>
      </c>
      <c r="C178" s="24">
        <f t="shared" si="75"/>
        <v>4173.379392534921</v>
      </c>
      <c r="D178" s="24">
        <f t="shared" si="71"/>
        <v>0</v>
      </c>
    </row>
    <row r="179" spans="1:4" hidden="1" x14ac:dyDescent="0.25">
      <c r="A179" s="2">
        <v>103</v>
      </c>
      <c r="B179" s="41">
        <f t="shared" ca="1" si="72"/>
        <v>48700</v>
      </c>
      <c r="C179" s="24">
        <f t="shared" si="75"/>
        <v>4173.379392534921</v>
      </c>
      <c r="D179" s="24">
        <f t="shared" si="71"/>
        <v>0</v>
      </c>
    </row>
    <row r="180" spans="1:4" hidden="1" x14ac:dyDescent="0.25">
      <c r="A180" s="2">
        <v>104</v>
      </c>
      <c r="B180" s="41">
        <f t="shared" ca="1" si="72"/>
        <v>48731</v>
      </c>
      <c r="C180" s="24">
        <f t="shared" si="75"/>
        <v>4173.379392534921</v>
      </c>
      <c r="D180" s="24">
        <f t="shared" si="71"/>
        <v>0</v>
      </c>
    </row>
    <row r="181" spans="1:4" hidden="1" x14ac:dyDescent="0.25">
      <c r="A181" s="2">
        <v>105</v>
      </c>
      <c r="B181" s="41">
        <f t="shared" ca="1" si="72"/>
        <v>48761</v>
      </c>
      <c r="C181" s="24">
        <f t="shared" si="75"/>
        <v>4173.379392534921</v>
      </c>
      <c r="D181" s="24">
        <f t="shared" si="71"/>
        <v>0</v>
      </c>
    </row>
    <row r="182" spans="1:4" hidden="1" x14ac:dyDescent="0.25">
      <c r="A182" s="2">
        <v>106</v>
      </c>
      <c r="B182" s="41">
        <f t="shared" ca="1" si="72"/>
        <v>48792</v>
      </c>
      <c r="C182" s="24">
        <f t="shared" si="75"/>
        <v>4173.379392534921</v>
      </c>
      <c r="D182" s="24">
        <f t="shared" si="71"/>
        <v>0</v>
      </c>
    </row>
    <row r="183" spans="1:4" hidden="1" x14ac:dyDescent="0.25">
      <c r="A183" s="2">
        <v>107</v>
      </c>
      <c r="B183" s="41">
        <f t="shared" ca="1" si="72"/>
        <v>48823</v>
      </c>
      <c r="C183" s="24">
        <f t="shared" si="75"/>
        <v>4173.379392534921</v>
      </c>
      <c r="D183" s="24">
        <f t="shared" si="71"/>
        <v>0</v>
      </c>
    </row>
    <row r="184" spans="1:4" hidden="1" x14ac:dyDescent="0.25">
      <c r="A184" s="2">
        <v>108</v>
      </c>
      <c r="B184" s="41">
        <f t="shared" ca="1" si="72"/>
        <v>48853</v>
      </c>
      <c r="C184" s="24">
        <f t="shared" si="75"/>
        <v>4173.379392534921</v>
      </c>
      <c r="D184" s="24">
        <f t="shared" si="71"/>
        <v>0</v>
      </c>
    </row>
    <row r="185" spans="1:4" hidden="1" x14ac:dyDescent="0.25">
      <c r="A185" s="2">
        <v>109</v>
      </c>
      <c r="B185" s="41">
        <f t="shared" ca="1" si="72"/>
        <v>48884</v>
      </c>
      <c r="C185" s="24">
        <f t="shared" ref="C185:C196" si="76">J35</f>
        <v>4173.379392534921</v>
      </c>
      <c r="D185" s="24">
        <f t="shared" si="71"/>
        <v>0</v>
      </c>
    </row>
    <row r="186" spans="1:4" hidden="1" x14ac:dyDescent="0.25">
      <c r="A186" s="2">
        <v>110</v>
      </c>
      <c r="B186" s="41">
        <f t="shared" ca="1" si="72"/>
        <v>48914</v>
      </c>
      <c r="C186" s="24">
        <f t="shared" si="76"/>
        <v>4173.379392534921</v>
      </c>
      <c r="D186" s="24">
        <f t="shared" si="71"/>
        <v>0</v>
      </c>
    </row>
    <row r="187" spans="1:4" hidden="1" x14ac:dyDescent="0.25">
      <c r="A187" s="2">
        <v>111</v>
      </c>
      <c r="B187" s="41">
        <f t="shared" ca="1" si="72"/>
        <v>48945</v>
      </c>
      <c r="C187" s="24">
        <f t="shared" si="76"/>
        <v>4173.379392534921</v>
      </c>
      <c r="D187" s="24">
        <f t="shared" si="71"/>
        <v>0</v>
      </c>
    </row>
    <row r="188" spans="1:4" hidden="1" x14ac:dyDescent="0.25">
      <c r="A188" s="2">
        <v>112</v>
      </c>
      <c r="B188" s="41">
        <f t="shared" ca="1" si="72"/>
        <v>48976</v>
      </c>
      <c r="C188" s="24">
        <f t="shared" si="76"/>
        <v>4173.379392534921</v>
      </c>
      <c r="D188" s="24">
        <f t="shared" si="71"/>
        <v>0</v>
      </c>
    </row>
    <row r="189" spans="1:4" hidden="1" x14ac:dyDescent="0.25">
      <c r="A189" s="2">
        <v>113</v>
      </c>
      <c r="B189" s="41">
        <f t="shared" ca="1" si="72"/>
        <v>49004</v>
      </c>
      <c r="C189" s="24">
        <f t="shared" si="76"/>
        <v>4173.379392534921</v>
      </c>
      <c r="D189" s="24">
        <f t="shared" si="71"/>
        <v>0</v>
      </c>
    </row>
    <row r="190" spans="1:4" hidden="1" x14ac:dyDescent="0.25">
      <c r="A190" s="2">
        <v>114</v>
      </c>
      <c r="B190" s="41">
        <f t="shared" ca="1" si="72"/>
        <v>49035</v>
      </c>
      <c r="C190" s="24">
        <f t="shared" si="76"/>
        <v>4173.379392534921</v>
      </c>
      <c r="D190" s="24">
        <f t="shared" si="71"/>
        <v>0</v>
      </c>
    </row>
    <row r="191" spans="1:4" hidden="1" x14ac:dyDescent="0.25">
      <c r="A191" s="2">
        <v>115</v>
      </c>
      <c r="B191" s="41">
        <f t="shared" ca="1" si="72"/>
        <v>49065</v>
      </c>
      <c r="C191" s="24">
        <f t="shared" si="76"/>
        <v>4173.379392534921</v>
      </c>
      <c r="D191" s="24">
        <f t="shared" si="71"/>
        <v>0</v>
      </c>
    </row>
    <row r="192" spans="1:4" hidden="1" x14ac:dyDescent="0.25">
      <c r="A192" s="2">
        <v>116</v>
      </c>
      <c r="B192" s="41">
        <f t="shared" ca="1" si="72"/>
        <v>49096</v>
      </c>
      <c r="C192" s="24">
        <f t="shared" si="76"/>
        <v>4173.379392534921</v>
      </c>
      <c r="D192" s="24">
        <f t="shared" si="71"/>
        <v>0</v>
      </c>
    </row>
    <row r="193" spans="1:4" hidden="1" x14ac:dyDescent="0.25">
      <c r="A193" s="2">
        <v>117</v>
      </c>
      <c r="B193" s="41">
        <f t="shared" ca="1" si="72"/>
        <v>49126</v>
      </c>
      <c r="C193" s="24">
        <f t="shared" si="76"/>
        <v>4173.379392534921</v>
      </c>
      <c r="D193" s="24">
        <f t="shared" si="71"/>
        <v>0</v>
      </c>
    </row>
    <row r="194" spans="1:4" hidden="1" x14ac:dyDescent="0.25">
      <c r="A194" s="2">
        <v>118</v>
      </c>
      <c r="B194" s="41">
        <f t="shared" ca="1" si="72"/>
        <v>49157</v>
      </c>
      <c r="C194" s="24">
        <f t="shared" si="76"/>
        <v>4173.379392534921</v>
      </c>
      <c r="D194" s="24">
        <f t="shared" si="71"/>
        <v>0</v>
      </c>
    </row>
    <row r="195" spans="1:4" hidden="1" x14ac:dyDescent="0.25">
      <c r="A195" s="2">
        <v>119</v>
      </c>
      <c r="B195" s="41">
        <f t="shared" ca="1" si="72"/>
        <v>49188</v>
      </c>
      <c r="C195" s="24">
        <f t="shared" si="76"/>
        <v>4173.379392534921</v>
      </c>
      <c r="D195" s="24">
        <f t="shared" si="71"/>
        <v>0</v>
      </c>
    </row>
    <row r="196" spans="1:4" hidden="1" x14ac:dyDescent="0.25">
      <c r="A196" s="2">
        <v>120</v>
      </c>
      <c r="B196" s="41">
        <f t="shared" ca="1" si="72"/>
        <v>49218</v>
      </c>
      <c r="C196" s="24">
        <f t="shared" si="76"/>
        <v>4173.379392534921</v>
      </c>
      <c r="D196" s="24">
        <f t="shared" si="71"/>
        <v>0</v>
      </c>
    </row>
    <row r="197" spans="1:4" hidden="1" x14ac:dyDescent="0.25">
      <c r="A197" s="2">
        <v>121</v>
      </c>
      <c r="B197" s="41">
        <f t="shared" ca="1" si="72"/>
        <v>49249</v>
      </c>
      <c r="C197" s="29">
        <f t="shared" ref="C197:C208" si="77">M35</f>
        <v>4173.379392534921</v>
      </c>
      <c r="D197" s="24">
        <f t="shared" si="71"/>
        <v>0</v>
      </c>
    </row>
    <row r="198" spans="1:4" hidden="1" x14ac:dyDescent="0.25">
      <c r="A198" s="2">
        <v>122</v>
      </c>
      <c r="B198" s="41">
        <f t="shared" ca="1" si="72"/>
        <v>49279</v>
      </c>
      <c r="C198" s="29">
        <f t="shared" si="77"/>
        <v>4173.379392534921</v>
      </c>
      <c r="D198" s="24">
        <f t="shared" si="71"/>
        <v>0</v>
      </c>
    </row>
    <row r="199" spans="1:4" hidden="1" x14ac:dyDescent="0.25">
      <c r="A199" s="2">
        <v>123</v>
      </c>
      <c r="B199" s="41">
        <f t="shared" ca="1" si="72"/>
        <v>49310</v>
      </c>
      <c r="C199" s="29">
        <f t="shared" si="77"/>
        <v>4173.379392534921</v>
      </c>
      <c r="D199" s="24">
        <f t="shared" si="71"/>
        <v>0</v>
      </c>
    </row>
    <row r="200" spans="1:4" hidden="1" x14ac:dyDescent="0.25">
      <c r="A200" s="2">
        <v>124</v>
      </c>
      <c r="B200" s="41">
        <f t="shared" ca="1" si="72"/>
        <v>49341</v>
      </c>
      <c r="C200" s="29">
        <f t="shared" si="77"/>
        <v>4173.379392534921</v>
      </c>
      <c r="D200" s="24">
        <f t="shared" si="71"/>
        <v>0</v>
      </c>
    </row>
    <row r="201" spans="1:4" hidden="1" x14ac:dyDescent="0.25">
      <c r="A201" s="2">
        <v>125</v>
      </c>
      <c r="B201" s="41">
        <f t="shared" ca="1" si="72"/>
        <v>49369</v>
      </c>
      <c r="C201" s="29">
        <f t="shared" si="77"/>
        <v>4173.379392534921</v>
      </c>
      <c r="D201" s="24">
        <f t="shared" si="71"/>
        <v>0</v>
      </c>
    </row>
    <row r="202" spans="1:4" hidden="1" x14ac:dyDescent="0.25">
      <c r="A202" s="2">
        <v>126</v>
      </c>
      <c r="B202" s="41">
        <f t="shared" ca="1" si="72"/>
        <v>49400</v>
      </c>
      <c r="C202" s="29">
        <f t="shared" si="77"/>
        <v>4173.379392534921</v>
      </c>
      <c r="D202" s="24">
        <f t="shared" si="71"/>
        <v>0</v>
      </c>
    </row>
    <row r="203" spans="1:4" hidden="1" x14ac:dyDescent="0.25">
      <c r="A203" s="2">
        <v>127</v>
      </c>
      <c r="B203" s="41">
        <f t="shared" ca="1" si="72"/>
        <v>49430</v>
      </c>
      <c r="C203" s="29">
        <f t="shared" si="77"/>
        <v>4173.379392534921</v>
      </c>
      <c r="D203" s="24">
        <f t="shared" si="71"/>
        <v>0</v>
      </c>
    </row>
    <row r="204" spans="1:4" hidden="1" x14ac:dyDescent="0.25">
      <c r="A204" s="2">
        <v>128</v>
      </c>
      <c r="B204" s="41">
        <f t="shared" ca="1" si="72"/>
        <v>49461</v>
      </c>
      <c r="C204" s="29">
        <f t="shared" si="77"/>
        <v>4173.379392534921</v>
      </c>
      <c r="D204" s="24">
        <f t="shared" si="71"/>
        <v>0</v>
      </c>
    </row>
    <row r="205" spans="1:4" hidden="1" x14ac:dyDescent="0.25">
      <c r="A205" s="2">
        <v>129</v>
      </c>
      <c r="B205" s="41">
        <f t="shared" ca="1" si="72"/>
        <v>49491</v>
      </c>
      <c r="C205" s="29">
        <f t="shared" si="77"/>
        <v>4173.379392534921</v>
      </c>
      <c r="D205" s="24">
        <f t="shared" si="71"/>
        <v>0</v>
      </c>
    </row>
    <row r="206" spans="1:4" hidden="1" x14ac:dyDescent="0.25">
      <c r="A206" s="2">
        <v>130</v>
      </c>
      <c r="B206" s="41">
        <f t="shared" ca="1" si="72"/>
        <v>49522</v>
      </c>
      <c r="C206" s="29">
        <f t="shared" si="77"/>
        <v>4173.379392534921</v>
      </c>
      <c r="D206" s="24">
        <f t="shared" ref="D206:D269" si="78">C206-C207</f>
        <v>0</v>
      </c>
    </row>
    <row r="207" spans="1:4" hidden="1" x14ac:dyDescent="0.25">
      <c r="A207" s="2">
        <v>131</v>
      </c>
      <c r="B207" s="41">
        <f t="shared" ref="B207:B270" ca="1" si="79">EDATE(B206,1)</f>
        <v>49553</v>
      </c>
      <c r="C207" s="29">
        <f t="shared" si="77"/>
        <v>4173.379392534921</v>
      </c>
      <c r="D207" s="24">
        <f t="shared" si="78"/>
        <v>0</v>
      </c>
    </row>
    <row r="208" spans="1:4" hidden="1" x14ac:dyDescent="0.25">
      <c r="A208" s="2">
        <v>132</v>
      </c>
      <c r="B208" s="41">
        <f t="shared" ca="1" si="79"/>
        <v>49583</v>
      </c>
      <c r="C208" s="29">
        <f t="shared" si="77"/>
        <v>4173.379392534921</v>
      </c>
      <c r="D208" s="24">
        <f t="shared" si="78"/>
        <v>0</v>
      </c>
    </row>
    <row r="209" spans="1:4" hidden="1" x14ac:dyDescent="0.25">
      <c r="A209" s="2">
        <v>133</v>
      </c>
      <c r="B209" s="41">
        <f t="shared" ca="1" si="79"/>
        <v>49614</v>
      </c>
      <c r="C209" s="29">
        <f t="shared" ref="C209:C220" si="80">P35</f>
        <v>4173.379392534921</v>
      </c>
      <c r="D209" s="24">
        <f t="shared" si="78"/>
        <v>0</v>
      </c>
    </row>
    <row r="210" spans="1:4" hidden="1" x14ac:dyDescent="0.25">
      <c r="A210" s="2">
        <v>134</v>
      </c>
      <c r="B210" s="41">
        <f t="shared" ca="1" si="79"/>
        <v>49644</v>
      </c>
      <c r="C210" s="29">
        <f t="shared" si="80"/>
        <v>4173.379392534921</v>
      </c>
      <c r="D210" s="24">
        <f t="shared" si="78"/>
        <v>0</v>
      </c>
    </row>
    <row r="211" spans="1:4" hidden="1" x14ac:dyDescent="0.25">
      <c r="A211" s="2">
        <v>135</v>
      </c>
      <c r="B211" s="41">
        <f t="shared" ca="1" si="79"/>
        <v>49675</v>
      </c>
      <c r="C211" s="29">
        <f t="shared" si="80"/>
        <v>4173.379392534921</v>
      </c>
      <c r="D211" s="24">
        <f t="shared" si="78"/>
        <v>0</v>
      </c>
    </row>
    <row r="212" spans="1:4" hidden="1" x14ac:dyDescent="0.25">
      <c r="A212" s="2">
        <v>136</v>
      </c>
      <c r="B212" s="41">
        <f t="shared" ca="1" si="79"/>
        <v>49706</v>
      </c>
      <c r="C212" s="29">
        <f t="shared" si="80"/>
        <v>4173.379392534921</v>
      </c>
      <c r="D212" s="24">
        <f t="shared" si="78"/>
        <v>0</v>
      </c>
    </row>
    <row r="213" spans="1:4" hidden="1" x14ac:dyDescent="0.25">
      <c r="A213" s="2">
        <v>137</v>
      </c>
      <c r="B213" s="41">
        <f t="shared" ca="1" si="79"/>
        <v>49735</v>
      </c>
      <c r="C213" s="29">
        <f t="shared" si="80"/>
        <v>4173.379392534921</v>
      </c>
      <c r="D213" s="24">
        <f t="shared" si="78"/>
        <v>0</v>
      </c>
    </row>
    <row r="214" spans="1:4" hidden="1" x14ac:dyDescent="0.25">
      <c r="A214" s="2">
        <v>138</v>
      </c>
      <c r="B214" s="41">
        <f t="shared" ca="1" si="79"/>
        <v>49766</v>
      </c>
      <c r="C214" s="29">
        <f t="shared" si="80"/>
        <v>4173.379392534921</v>
      </c>
      <c r="D214" s="24">
        <f t="shared" si="78"/>
        <v>0</v>
      </c>
    </row>
    <row r="215" spans="1:4" hidden="1" x14ac:dyDescent="0.25">
      <c r="A215" s="2">
        <v>139</v>
      </c>
      <c r="B215" s="41">
        <f t="shared" ca="1" si="79"/>
        <v>49796</v>
      </c>
      <c r="C215" s="29">
        <f t="shared" si="80"/>
        <v>4173.379392534921</v>
      </c>
      <c r="D215" s="24">
        <f t="shared" si="78"/>
        <v>0</v>
      </c>
    </row>
    <row r="216" spans="1:4" hidden="1" x14ac:dyDescent="0.25">
      <c r="A216" s="2">
        <v>140</v>
      </c>
      <c r="B216" s="41">
        <f t="shared" ca="1" si="79"/>
        <v>49827</v>
      </c>
      <c r="C216" s="29">
        <f t="shared" si="80"/>
        <v>4173.379392534921</v>
      </c>
      <c r="D216" s="24">
        <f t="shared" si="78"/>
        <v>0</v>
      </c>
    </row>
    <row r="217" spans="1:4" hidden="1" x14ac:dyDescent="0.25">
      <c r="A217" s="2">
        <v>141</v>
      </c>
      <c r="B217" s="41">
        <f t="shared" ca="1" si="79"/>
        <v>49857</v>
      </c>
      <c r="C217" s="29">
        <f t="shared" si="80"/>
        <v>4173.379392534921</v>
      </c>
      <c r="D217" s="24">
        <f t="shared" si="78"/>
        <v>0</v>
      </c>
    </row>
    <row r="218" spans="1:4" hidden="1" x14ac:dyDescent="0.25">
      <c r="A218" s="2">
        <v>142</v>
      </c>
      <c r="B218" s="41">
        <f t="shared" ca="1" si="79"/>
        <v>49888</v>
      </c>
      <c r="C218" s="29">
        <f t="shared" si="80"/>
        <v>4173.379392534921</v>
      </c>
      <c r="D218" s="24">
        <f t="shared" si="78"/>
        <v>0</v>
      </c>
    </row>
    <row r="219" spans="1:4" hidden="1" x14ac:dyDescent="0.25">
      <c r="A219" s="2">
        <v>143</v>
      </c>
      <c r="B219" s="41">
        <f t="shared" ca="1" si="79"/>
        <v>49919</v>
      </c>
      <c r="C219" s="29">
        <f t="shared" si="80"/>
        <v>4173.379392534921</v>
      </c>
      <c r="D219" s="24">
        <f t="shared" si="78"/>
        <v>0</v>
      </c>
    </row>
    <row r="220" spans="1:4" hidden="1" x14ac:dyDescent="0.25">
      <c r="A220" s="2">
        <v>144</v>
      </c>
      <c r="B220" s="41">
        <f t="shared" ca="1" si="79"/>
        <v>49949</v>
      </c>
      <c r="C220" s="29">
        <f t="shared" si="80"/>
        <v>4173.379392534921</v>
      </c>
      <c r="D220" s="24">
        <f t="shared" si="78"/>
        <v>0</v>
      </c>
    </row>
    <row r="221" spans="1:4" hidden="1" x14ac:dyDescent="0.25">
      <c r="A221" s="2">
        <v>145</v>
      </c>
      <c r="B221" s="41">
        <f t="shared" ca="1" si="79"/>
        <v>49980</v>
      </c>
      <c r="C221" s="29">
        <f t="shared" ref="C221:C232" si="81">S35</f>
        <v>4173.379392534921</v>
      </c>
      <c r="D221" s="24">
        <f t="shared" si="78"/>
        <v>0</v>
      </c>
    </row>
    <row r="222" spans="1:4" hidden="1" x14ac:dyDescent="0.25">
      <c r="A222" s="2">
        <v>146</v>
      </c>
      <c r="B222" s="41">
        <f t="shared" ca="1" si="79"/>
        <v>50010</v>
      </c>
      <c r="C222" s="29">
        <f t="shared" si="81"/>
        <v>4173.379392534921</v>
      </c>
      <c r="D222" s="24">
        <f t="shared" si="78"/>
        <v>0</v>
      </c>
    </row>
    <row r="223" spans="1:4" hidden="1" x14ac:dyDescent="0.25">
      <c r="A223" s="2">
        <v>147</v>
      </c>
      <c r="B223" s="41">
        <f t="shared" ca="1" si="79"/>
        <v>50041</v>
      </c>
      <c r="C223" s="29">
        <f t="shared" si="81"/>
        <v>4173.379392534921</v>
      </c>
      <c r="D223" s="24">
        <f t="shared" si="78"/>
        <v>0</v>
      </c>
    </row>
    <row r="224" spans="1:4" hidden="1" x14ac:dyDescent="0.25">
      <c r="A224" s="2">
        <v>148</v>
      </c>
      <c r="B224" s="41">
        <f t="shared" ca="1" si="79"/>
        <v>50072</v>
      </c>
      <c r="C224" s="29">
        <f t="shared" si="81"/>
        <v>4173.379392534921</v>
      </c>
      <c r="D224" s="24">
        <f t="shared" si="78"/>
        <v>0</v>
      </c>
    </row>
    <row r="225" spans="1:4" hidden="1" x14ac:dyDescent="0.25">
      <c r="A225" s="2">
        <v>149</v>
      </c>
      <c r="B225" s="41">
        <f t="shared" ca="1" si="79"/>
        <v>50100</v>
      </c>
      <c r="C225" s="29">
        <f t="shared" si="81"/>
        <v>4173.379392534921</v>
      </c>
      <c r="D225" s="24">
        <f t="shared" si="78"/>
        <v>0</v>
      </c>
    </row>
    <row r="226" spans="1:4" hidden="1" x14ac:dyDescent="0.25">
      <c r="A226" s="2">
        <v>150</v>
      </c>
      <c r="B226" s="41">
        <f t="shared" ca="1" si="79"/>
        <v>50131</v>
      </c>
      <c r="C226" s="29">
        <f t="shared" si="81"/>
        <v>4173.379392534921</v>
      </c>
      <c r="D226" s="24">
        <f t="shared" si="78"/>
        <v>0</v>
      </c>
    </row>
    <row r="227" spans="1:4" hidden="1" x14ac:dyDescent="0.25">
      <c r="A227" s="2">
        <v>151</v>
      </c>
      <c r="B227" s="41">
        <f t="shared" ca="1" si="79"/>
        <v>50161</v>
      </c>
      <c r="C227" s="29">
        <f t="shared" si="81"/>
        <v>4173.379392534921</v>
      </c>
      <c r="D227" s="24">
        <f t="shared" si="78"/>
        <v>0</v>
      </c>
    </row>
    <row r="228" spans="1:4" hidden="1" x14ac:dyDescent="0.25">
      <c r="A228" s="2">
        <v>152</v>
      </c>
      <c r="B228" s="41">
        <f t="shared" ca="1" si="79"/>
        <v>50192</v>
      </c>
      <c r="C228" s="29">
        <f t="shared" si="81"/>
        <v>4173.379392534921</v>
      </c>
      <c r="D228" s="24">
        <f t="shared" si="78"/>
        <v>0</v>
      </c>
    </row>
    <row r="229" spans="1:4" hidden="1" x14ac:dyDescent="0.25">
      <c r="A229" s="2">
        <v>153</v>
      </c>
      <c r="B229" s="41">
        <f t="shared" ca="1" si="79"/>
        <v>50222</v>
      </c>
      <c r="C229" s="29">
        <f t="shared" si="81"/>
        <v>4173.379392534921</v>
      </c>
      <c r="D229" s="24">
        <f t="shared" si="78"/>
        <v>0</v>
      </c>
    </row>
    <row r="230" spans="1:4" hidden="1" x14ac:dyDescent="0.25">
      <c r="A230" s="2">
        <v>154</v>
      </c>
      <c r="B230" s="41">
        <f t="shared" ca="1" si="79"/>
        <v>50253</v>
      </c>
      <c r="C230" s="29">
        <f t="shared" si="81"/>
        <v>4173.379392534921</v>
      </c>
      <c r="D230" s="24">
        <f t="shared" si="78"/>
        <v>0</v>
      </c>
    </row>
    <row r="231" spans="1:4" hidden="1" x14ac:dyDescent="0.25">
      <c r="A231" s="2">
        <v>155</v>
      </c>
      <c r="B231" s="41">
        <f t="shared" ca="1" si="79"/>
        <v>50284</v>
      </c>
      <c r="C231" s="29">
        <f t="shared" si="81"/>
        <v>4173.379392534921</v>
      </c>
      <c r="D231" s="24">
        <f t="shared" si="78"/>
        <v>0</v>
      </c>
    </row>
    <row r="232" spans="1:4" hidden="1" x14ac:dyDescent="0.25">
      <c r="A232" s="2">
        <v>156</v>
      </c>
      <c r="B232" s="41">
        <f t="shared" ca="1" si="79"/>
        <v>50314</v>
      </c>
      <c r="C232" s="29">
        <f t="shared" si="81"/>
        <v>4173.379392534921</v>
      </c>
      <c r="D232" s="24">
        <f t="shared" si="78"/>
        <v>0</v>
      </c>
    </row>
    <row r="233" spans="1:4" hidden="1" x14ac:dyDescent="0.25">
      <c r="A233" s="2">
        <v>157</v>
      </c>
      <c r="B233" s="41">
        <f t="shared" ca="1" si="79"/>
        <v>50345</v>
      </c>
      <c r="C233" s="29">
        <f t="shared" ref="C233:C244" si="82">V35</f>
        <v>4173.379392534921</v>
      </c>
      <c r="D233" s="24">
        <f t="shared" si="78"/>
        <v>0</v>
      </c>
    </row>
    <row r="234" spans="1:4" hidden="1" x14ac:dyDescent="0.25">
      <c r="A234" s="2">
        <v>158</v>
      </c>
      <c r="B234" s="41">
        <f t="shared" ca="1" si="79"/>
        <v>50375</v>
      </c>
      <c r="C234" s="29">
        <f t="shared" si="82"/>
        <v>4173.379392534921</v>
      </c>
      <c r="D234" s="24">
        <f t="shared" si="78"/>
        <v>0</v>
      </c>
    </row>
    <row r="235" spans="1:4" hidden="1" x14ac:dyDescent="0.25">
      <c r="A235" s="2">
        <v>159</v>
      </c>
      <c r="B235" s="41">
        <f t="shared" ca="1" si="79"/>
        <v>50406</v>
      </c>
      <c r="C235" s="29">
        <f t="shared" si="82"/>
        <v>4173.379392534921</v>
      </c>
      <c r="D235" s="24">
        <f t="shared" si="78"/>
        <v>0</v>
      </c>
    </row>
    <row r="236" spans="1:4" hidden="1" x14ac:dyDescent="0.25">
      <c r="A236" s="2">
        <v>160</v>
      </c>
      <c r="B236" s="41">
        <f t="shared" ca="1" si="79"/>
        <v>50437</v>
      </c>
      <c r="C236" s="29">
        <f t="shared" si="82"/>
        <v>4173.379392534921</v>
      </c>
      <c r="D236" s="24">
        <f t="shared" si="78"/>
        <v>0</v>
      </c>
    </row>
    <row r="237" spans="1:4" hidden="1" x14ac:dyDescent="0.25">
      <c r="A237" s="2">
        <v>161</v>
      </c>
      <c r="B237" s="41">
        <f t="shared" ca="1" si="79"/>
        <v>50465</v>
      </c>
      <c r="C237" s="29">
        <f t="shared" si="82"/>
        <v>4173.379392534921</v>
      </c>
      <c r="D237" s="24">
        <f t="shared" si="78"/>
        <v>0</v>
      </c>
    </row>
    <row r="238" spans="1:4" hidden="1" x14ac:dyDescent="0.25">
      <c r="A238" s="2">
        <v>162</v>
      </c>
      <c r="B238" s="41">
        <f t="shared" ca="1" si="79"/>
        <v>50496</v>
      </c>
      <c r="C238" s="29">
        <f t="shared" si="82"/>
        <v>4173.379392534921</v>
      </c>
      <c r="D238" s="24">
        <f t="shared" si="78"/>
        <v>0</v>
      </c>
    </row>
    <row r="239" spans="1:4" hidden="1" x14ac:dyDescent="0.25">
      <c r="A239" s="2">
        <v>163</v>
      </c>
      <c r="B239" s="41">
        <f t="shared" ca="1" si="79"/>
        <v>50526</v>
      </c>
      <c r="C239" s="29">
        <f t="shared" si="82"/>
        <v>4173.379392534921</v>
      </c>
      <c r="D239" s="24">
        <f t="shared" si="78"/>
        <v>0</v>
      </c>
    </row>
    <row r="240" spans="1:4" hidden="1" x14ac:dyDescent="0.25">
      <c r="A240" s="2">
        <v>164</v>
      </c>
      <c r="B240" s="41">
        <f t="shared" ca="1" si="79"/>
        <v>50557</v>
      </c>
      <c r="C240" s="29">
        <f t="shared" si="82"/>
        <v>4173.379392534921</v>
      </c>
      <c r="D240" s="24">
        <f t="shared" si="78"/>
        <v>0</v>
      </c>
    </row>
    <row r="241" spans="1:4" hidden="1" x14ac:dyDescent="0.25">
      <c r="A241" s="2">
        <v>165</v>
      </c>
      <c r="B241" s="41">
        <f t="shared" ca="1" si="79"/>
        <v>50587</v>
      </c>
      <c r="C241" s="29">
        <f t="shared" si="82"/>
        <v>4173.379392534921</v>
      </c>
      <c r="D241" s="24">
        <f t="shared" si="78"/>
        <v>0</v>
      </c>
    </row>
    <row r="242" spans="1:4" hidden="1" x14ac:dyDescent="0.25">
      <c r="A242" s="2">
        <v>166</v>
      </c>
      <c r="B242" s="41">
        <f t="shared" ca="1" si="79"/>
        <v>50618</v>
      </c>
      <c r="C242" s="29">
        <f t="shared" si="82"/>
        <v>4173.379392534921</v>
      </c>
      <c r="D242" s="24">
        <f t="shared" si="78"/>
        <v>0</v>
      </c>
    </row>
    <row r="243" spans="1:4" hidden="1" x14ac:dyDescent="0.25">
      <c r="A243" s="2">
        <v>167</v>
      </c>
      <c r="B243" s="41">
        <f t="shared" ca="1" si="79"/>
        <v>50649</v>
      </c>
      <c r="C243" s="29">
        <f t="shared" si="82"/>
        <v>4173.379392534921</v>
      </c>
      <c r="D243" s="24">
        <f t="shared" si="78"/>
        <v>0</v>
      </c>
    </row>
    <row r="244" spans="1:4" hidden="1" x14ac:dyDescent="0.25">
      <c r="A244" s="2">
        <v>168</v>
      </c>
      <c r="B244" s="41">
        <f t="shared" ca="1" si="79"/>
        <v>50679</v>
      </c>
      <c r="C244" s="29">
        <f t="shared" si="82"/>
        <v>4173.379392534921</v>
      </c>
      <c r="D244" s="24">
        <f t="shared" si="78"/>
        <v>0</v>
      </c>
    </row>
    <row r="245" spans="1:4" hidden="1" x14ac:dyDescent="0.25">
      <c r="A245" s="2">
        <v>169</v>
      </c>
      <c r="B245" s="41">
        <f t="shared" ca="1" si="79"/>
        <v>50710</v>
      </c>
      <c r="C245" s="29">
        <f t="shared" ref="C245:C256" si="83">D50</f>
        <v>4173.379392534921</v>
      </c>
      <c r="D245" s="24">
        <f t="shared" si="78"/>
        <v>0</v>
      </c>
    </row>
    <row r="246" spans="1:4" hidden="1" x14ac:dyDescent="0.25">
      <c r="A246" s="2">
        <v>170</v>
      </c>
      <c r="B246" s="41">
        <f t="shared" ca="1" si="79"/>
        <v>50740</v>
      </c>
      <c r="C246" s="29">
        <f t="shared" si="83"/>
        <v>4173.379392534921</v>
      </c>
      <c r="D246" s="24">
        <f t="shared" si="78"/>
        <v>0</v>
      </c>
    </row>
    <row r="247" spans="1:4" hidden="1" x14ac:dyDescent="0.25">
      <c r="A247" s="2">
        <v>171</v>
      </c>
      <c r="B247" s="41">
        <f t="shared" ca="1" si="79"/>
        <v>50771</v>
      </c>
      <c r="C247" s="29">
        <f t="shared" si="83"/>
        <v>4173.379392534921</v>
      </c>
      <c r="D247" s="24">
        <f t="shared" si="78"/>
        <v>0</v>
      </c>
    </row>
    <row r="248" spans="1:4" hidden="1" x14ac:dyDescent="0.25">
      <c r="A248" s="2">
        <v>172</v>
      </c>
      <c r="B248" s="41">
        <f t="shared" ca="1" si="79"/>
        <v>50802</v>
      </c>
      <c r="C248" s="29">
        <f t="shared" si="83"/>
        <v>4173.379392534921</v>
      </c>
      <c r="D248" s="24">
        <f t="shared" si="78"/>
        <v>0</v>
      </c>
    </row>
    <row r="249" spans="1:4" hidden="1" x14ac:dyDescent="0.25">
      <c r="A249" s="2">
        <v>173</v>
      </c>
      <c r="B249" s="41">
        <f t="shared" ca="1" si="79"/>
        <v>50830</v>
      </c>
      <c r="C249" s="29">
        <f t="shared" si="83"/>
        <v>4173.379392534921</v>
      </c>
      <c r="D249" s="24">
        <f t="shared" si="78"/>
        <v>0</v>
      </c>
    </row>
    <row r="250" spans="1:4" hidden="1" x14ac:dyDescent="0.25">
      <c r="A250" s="2">
        <v>174</v>
      </c>
      <c r="B250" s="41">
        <f t="shared" ca="1" si="79"/>
        <v>50861</v>
      </c>
      <c r="C250" s="29">
        <f t="shared" si="83"/>
        <v>4173.379392534921</v>
      </c>
      <c r="D250" s="24">
        <f t="shared" si="78"/>
        <v>0</v>
      </c>
    </row>
    <row r="251" spans="1:4" hidden="1" x14ac:dyDescent="0.25">
      <c r="A251" s="2">
        <v>175</v>
      </c>
      <c r="B251" s="41">
        <f t="shared" ca="1" si="79"/>
        <v>50891</v>
      </c>
      <c r="C251" s="29">
        <f t="shared" si="83"/>
        <v>4173.379392534921</v>
      </c>
      <c r="D251" s="24">
        <f t="shared" si="78"/>
        <v>0</v>
      </c>
    </row>
    <row r="252" spans="1:4" hidden="1" x14ac:dyDescent="0.25">
      <c r="A252" s="2">
        <v>176</v>
      </c>
      <c r="B252" s="41">
        <f t="shared" ca="1" si="79"/>
        <v>50922</v>
      </c>
      <c r="C252" s="29">
        <f t="shared" si="83"/>
        <v>4173.379392534921</v>
      </c>
      <c r="D252" s="24">
        <f t="shared" si="78"/>
        <v>0</v>
      </c>
    </row>
    <row r="253" spans="1:4" hidden="1" x14ac:dyDescent="0.25">
      <c r="A253" s="2">
        <v>177</v>
      </c>
      <c r="B253" s="41">
        <f t="shared" ca="1" si="79"/>
        <v>50952</v>
      </c>
      <c r="C253" s="29">
        <f t="shared" si="83"/>
        <v>4173.379392534921</v>
      </c>
      <c r="D253" s="24">
        <f t="shared" si="78"/>
        <v>0</v>
      </c>
    </row>
    <row r="254" spans="1:4" hidden="1" x14ac:dyDescent="0.25">
      <c r="A254" s="2">
        <v>178</v>
      </c>
      <c r="B254" s="41">
        <f t="shared" ca="1" si="79"/>
        <v>50983</v>
      </c>
      <c r="C254" s="29">
        <f t="shared" si="83"/>
        <v>4173.379392534921</v>
      </c>
      <c r="D254" s="24">
        <f t="shared" si="78"/>
        <v>0</v>
      </c>
    </row>
    <row r="255" spans="1:4" hidden="1" x14ac:dyDescent="0.25">
      <c r="A255" s="2">
        <v>179</v>
      </c>
      <c r="B255" s="41">
        <f t="shared" ca="1" si="79"/>
        <v>51014</v>
      </c>
      <c r="C255" s="29">
        <f t="shared" si="83"/>
        <v>4173.379392534921</v>
      </c>
      <c r="D255" s="24">
        <f t="shared" si="78"/>
        <v>0</v>
      </c>
    </row>
    <row r="256" spans="1:4" hidden="1" x14ac:dyDescent="0.25">
      <c r="A256" s="2">
        <v>180</v>
      </c>
      <c r="B256" s="41">
        <f t="shared" ca="1" si="79"/>
        <v>51044</v>
      </c>
      <c r="C256" s="29">
        <f t="shared" si="83"/>
        <v>4173.379392534921</v>
      </c>
      <c r="D256" s="24">
        <f t="shared" si="78"/>
        <v>0</v>
      </c>
    </row>
    <row r="257" spans="1:4" hidden="1" x14ac:dyDescent="0.25">
      <c r="A257" s="2">
        <v>181</v>
      </c>
      <c r="B257" s="41">
        <f t="shared" ca="1" si="79"/>
        <v>51075</v>
      </c>
      <c r="C257" s="29">
        <f t="shared" ref="C257:C268" si="84">G50</f>
        <v>4173.379392534921</v>
      </c>
      <c r="D257" s="24">
        <f t="shared" si="78"/>
        <v>0</v>
      </c>
    </row>
    <row r="258" spans="1:4" hidden="1" x14ac:dyDescent="0.25">
      <c r="A258" s="2">
        <v>182</v>
      </c>
      <c r="B258" s="41">
        <f t="shared" ca="1" si="79"/>
        <v>51105</v>
      </c>
      <c r="C258" s="29">
        <f t="shared" si="84"/>
        <v>4173.379392534921</v>
      </c>
      <c r="D258" s="24">
        <f t="shared" si="78"/>
        <v>0</v>
      </c>
    </row>
    <row r="259" spans="1:4" hidden="1" x14ac:dyDescent="0.25">
      <c r="A259" s="2">
        <v>183</v>
      </c>
      <c r="B259" s="41">
        <f t="shared" ca="1" si="79"/>
        <v>51136</v>
      </c>
      <c r="C259" s="29">
        <f t="shared" si="84"/>
        <v>4173.379392534921</v>
      </c>
      <c r="D259" s="24">
        <f t="shared" si="78"/>
        <v>0</v>
      </c>
    </row>
    <row r="260" spans="1:4" hidden="1" x14ac:dyDescent="0.25">
      <c r="A260" s="2">
        <v>184</v>
      </c>
      <c r="B260" s="41">
        <f t="shared" ca="1" si="79"/>
        <v>51167</v>
      </c>
      <c r="C260" s="29">
        <f t="shared" si="84"/>
        <v>4173.379392534921</v>
      </c>
      <c r="D260" s="24">
        <f t="shared" si="78"/>
        <v>0</v>
      </c>
    </row>
    <row r="261" spans="1:4" hidden="1" x14ac:dyDescent="0.25">
      <c r="A261" s="2">
        <v>185</v>
      </c>
      <c r="B261" s="41">
        <f t="shared" ca="1" si="79"/>
        <v>51196</v>
      </c>
      <c r="C261" s="29">
        <f t="shared" si="84"/>
        <v>4173.379392534921</v>
      </c>
      <c r="D261" s="24">
        <f t="shared" si="78"/>
        <v>0</v>
      </c>
    </row>
    <row r="262" spans="1:4" hidden="1" x14ac:dyDescent="0.25">
      <c r="A262" s="2">
        <v>186</v>
      </c>
      <c r="B262" s="41">
        <f t="shared" ca="1" si="79"/>
        <v>51227</v>
      </c>
      <c r="C262" s="29">
        <f t="shared" si="84"/>
        <v>4173.379392534921</v>
      </c>
      <c r="D262" s="24">
        <f t="shared" si="78"/>
        <v>0</v>
      </c>
    </row>
    <row r="263" spans="1:4" hidden="1" x14ac:dyDescent="0.25">
      <c r="A263" s="2">
        <v>187</v>
      </c>
      <c r="B263" s="41">
        <f t="shared" ca="1" si="79"/>
        <v>51257</v>
      </c>
      <c r="C263" s="29">
        <f t="shared" si="84"/>
        <v>4173.379392534921</v>
      </c>
      <c r="D263" s="24">
        <f t="shared" si="78"/>
        <v>0</v>
      </c>
    </row>
    <row r="264" spans="1:4" hidden="1" x14ac:dyDescent="0.25">
      <c r="A264" s="2">
        <v>188</v>
      </c>
      <c r="B264" s="41">
        <f t="shared" ca="1" si="79"/>
        <v>51288</v>
      </c>
      <c r="C264" s="29">
        <f t="shared" si="84"/>
        <v>4173.379392534921</v>
      </c>
      <c r="D264" s="24">
        <f t="shared" si="78"/>
        <v>0</v>
      </c>
    </row>
    <row r="265" spans="1:4" hidden="1" x14ac:dyDescent="0.25">
      <c r="A265" s="2">
        <v>189</v>
      </c>
      <c r="B265" s="41">
        <f t="shared" ca="1" si="79"/>
        <v>51318</v>
      </c>
      <c r="C265" s="29">
        <f t="shared" si="84"/>
        <v>4173.379392534921</v>
      </c>
      <c r="D265" s="24">
        <f t="shared" si="78"/>
        <v>0</v>
      </c>
    </row>
    <row r="266" spans="1:4" hidden="1" x14ac:dyDescent="0.25">
      <c r="A266" s="2">
        <v>190</v>
      </c>
      <c r="B266" s="41">
        <f t="shared" ca="1" si="79"/>
        <v>51349</v>
      </c>
      <c r="C266" s="29">
        <f t="shared" si="84"/>
        <v>4173.379392534921</v>
      </c>
      <c r="D266" s="24">
        <f t="shared" si="78"/>
        <v>0</v>
      </c>
    </row>
    <row r="267" spans="1:4" hidden="1" x14ac:dyDescent="0.25">
      <c r="A267" s="2">
        <v>191</v>
      </c>
      <c r="B267" s="41">
        <f t="shared" ca="1" si="79"/>
        <v>51380</v>
      </c>
      <c r="C267" s="29">
        <f t="shared" si="84"/>
        <v>4173.379392534921</v>
      </c>
      <c r="D267" s="24">
        <f t="shared" si="78"/>
        <v>0</v>
      </c>
    </row>
    <row r="268" spans="1:4" hidden="1" x14ac:dyDescent="0.25">
      <c r="A268" s="2">
        <v>192</v>
      </c>
      <c r="B268" s="41">
        <f t="shared" ca="1" si="79"/>
        <v>51410</v>
      </c>
      <c r="C268" s="29">
        <f t="shared" si="84"/>
        <v>4173.379392534921</v>
      </c>
      <c r="D268" s="24">
        <f t="shared" si="78"/>
        <v>0</v>
      </c>
    </row>
    <row r="269" spans="1:4" hidden="1" x14ac:dyDescent="0.25">
      <c r="A269" s="2">
        <v>193</v>
      </c>
      <c r="B269" s="41">
        <f t="shared" ca="1" si="79"/>
        <v>51441</v>
      </c>
      <c r="C269" s="29">
        <f t="shared" ref="C269:C280" si="85">J50</f>
        <v>4173.379392534921</v>
      </c>
      <c r="D269" s="24">
        <f t="shared" si="78"/>
        <v>0</v>
      </c>
    </row>
    <row r="270" spans="1:4" hidden="1" x14ac:dyDescent="0.25">
      <c r="A270" s="2">
        <v>194</v>
      </c>
      <c r="B270" s="41">
        <f t="shared" ca="1" si="79"/>
        <v>51471</v>
      </c>
      <c r="C270" s="29">
        <f t="shared" si="85"/>
        <v>4173.379392534921</v>
      </c>
      <c r="D270" s="24">
        <f t="shared" ref="D270:D316" si="86">C270-C271</f>
        <v>0</v>
      </c>
    </row>
    <row r="271" spans="1:4" hidden="1" x14ac:dyDescent="0.25">
      <c r="A271" s="2">
        <v>195</v>
      </c>
      <c r="B271" s="41">
        <f t="shared" ref="B271:B316" ca="1" si="87">EDATE(B270,1)</f>
        <v>51502</v>
      </c>
      <c r="C271" s="29">
        <f t="shared" si="85"/>
        <v>4173.379392534921</v>
      </c>
      <c r="D271" s="24">
        <f t="shared" si="86"/>
        <v>0</v>
      </c>
    </row>
    <row r="272" spans="1:4" hidden="1" x14ac:dyDescent="0.25">
      <c r="A272" s="2">
        <v>196</v>
      </c>
      <c r="B272" s="41">
        <f t="shared" ca="1" si="87"/>
        <v>51533</v>
      </c>
      <c r="C272" s="29">
        <f t="shared" si="85"/>
        <v>4173.379392534921</v>
      </c>
      <c r="D272" s="24">
        <f t="shared" si="86"/>
        <v>0</v>
      </c>
    </row>
    <row r="273" spans="1:4" hidden="1" x14ac:dyDescent="0.25">
      <c r="A273" s="2">
        <v>197</v>
      </c>
      <c r="B273" s="41">
        <f t="shared" ca="1" si="87"/>
        <v>51561</v>
      </c>
      <c r="C273" s="29">
        <f t="shared" si="85"/>
        <v>4173.379392534921</v>
      </c>
      <c r="D273" s="24">
        <f t="shared" si="86"/>
        <v>0</v>
      </c>
    </row>
    <row r="274" spans="1:4" hidden="1" x14ac:dyDescent="0.25">
      <c r="A274" s="2">
        <v>198</v>
      </c>
      <c r="B274" s="41">
        <f t="shared" ca="1" si="87"/>
        <v>51592</v>
      </c>
      <c r="C274" s="29">
        <f t="shared" si="85"/>
        <v>4173.379392534921</v>
      </c>
      <c r="D274" s="24">
        <f t="shared" si="86"/>
        <v>0</v>
      </c>
    </row>
    <row r="275" spans="1:4" hidden="1" x14ac:dyDescent="0.25">
      <c r="A275" s="2">
        <v>199</v>
      </c>
      <c r="B275" s="41">
        <f t="shared" ca="1" si="87"/>
        <v>51622</v>
      </c>
      <c r="C275" s="29">
        <f t="shared" si="85"/>
        <v>4173.379392534921</v>
      </c>
      <c r="D275" s="24">
        <f t="shared" si="86"/>
        <v>0</v>
      </c>
    </row>
    <row r="276" spans="1:4" hidden="1" x14ac:dyDescent="0.25">
      <c r="A276" s="2">
        <v>200</v>
      </c>
      <c r="B276" s="41">
        <f t="shared" ca="1" si="87"/>
        <v>51653</v>
      </c>
      <c r="C276" s="29">
        <f t="shared" si="85"/>
        <v>4173.379392534921</v>
      </c>
      <c r="D276" s="24">
        <f t="shared" si="86"/>
        <v>0</v>
      </c>
    </row>
    <row r="277" spans="1:4" hidden="1" x14ac:dyDescent="0.25">
      <c r="A277" s="2">
        <v>201</v>
      </c>
      <c r="B277" s="41">
        <f t="shared" ca="1" si="87"/>
        <v>51683</v>
      </c>
      <c r="C277" s="29">
        <f t="shared" si="85"/>
        <v>4173.379392534921</v>
      </c>
      <c r="D277" s="24">
        <f t="shared" si="86"/>
        <v>0</v>
      </c>
    </row>
    <row r="278" spans="1:4" hidden="1" x14ac:dyDescent="0.25">
      <c r="A278" s="2">
        <v>202</v>
      </c>
      <c r="B278" s="41">
        <f t="shared" ca="1" si="87"/>
        <v>51714</v>
      </c>
      <c r="C278" s="29">
        <f t="shared" si="85"/>
        <v>4173.379392534921</v>
      </c>
      <c r="D278" s="24">
        <f t="shared" si="86"/>
        <v>0</v>
      </c>
    </row>
    <row r="279" spans="1:4" hidden="1" x14ac:dyDescent="0.25">
      <c r="A279" s="2">
        <v>203</v>
      </c>
      <c r="B279" s="41">
        <f t="shared" ca="1" si="87"/>
        <v>51745</v>
      </c>
      <c r="C279" s="29">
        <f t="shared" si="85"/>
        <v>4173.379392534921</v>
      </c>
      <c r="D279" s="24">
        <f t="shared" si="86"/>
        <v>0</v>
      </c>
    </row>
    <row r="280" spans="1:4" hidden="1" x14ac:dyDescent="0.25">
      <c r="A280" s="2">
        <v>204</v>
      </c>
      <c r="B280" s="41">
        <f t="shared" ca="1" si="87"/>
        <v>51775</v>
      </c>
      <c r="C280" s="29">
        <f t="shared" si="85"/>
        <v>4173.379392534921</v>
      </c>
      <c r="D280" s="24">
        <f t="shared" si="86"/>
        <v>0</v>
      </c>
    </row>
    <row r="281" spans="1:4" hidden="1" x14ac:dyDescent="0.25">
      <c r="A281" s="2">
        <v>205</v>
      </c>
      <c r="B281" s="41">
        <f t="shared" ca="1" si="87"/>
        <v>51806</v>
      </c>
      <c r="C281" s="29">
        <f>M50</f>
        <v>4173.379392534921</v>
      </c>
      <c r="D281" s="24">
        <f t="shared" si="86"/>
        <v>0</v>
      </c>
    </row>
    <row r="282" spans="1:4" hidden="1" x14ac:dyDescent="0.25">
      <c r="A282" s="2">
        <v>206</v>
      </c>
      <c r="B282" s="41">
        <f t="shared" ca="1" si="87"/>
        <v>51836</v>
      </c>
      <c r="C282" s="29">
        <f t="shared" ref="C282:C292" si="88">M51</f>
        <v>4173.379392534921</v>
      </c>
      <c r="D282" s="24">
        <f t="shared" si="86"/>
        <v>0</v>
      </c>
    </row>
    <row r="283" spans="1:4" hidden="1" x14ac:dyDescent="0.25">
      <c r="A283" s="2">
        <v>207</v>
      </c>
      <c r="B283" s="41">
        <f t="shared" ca="1" si="87"/>
        <v>51867</v>
      </c>
      <c r="C283" s="29">
        <f t="shared" si="88"/>
        <v>4173.379392534921</v>
      </c>
      <c r="D283" s="24">
        <f t="shared" si="86"/>
        <v>0</v>
      </c>
    </row>
    <row r="284" spans="1:4" hidden="1" x14ac:dyDescent="0.25">
      <c r="A284" s="2">
        <v>208</v>
      </c>
      <c r="B284" s="41">
        <f t="shared" ca="1" si="87"/>
        <v>51898</v>
      </c>
      <c r="C284" s="29">
        <f t="shared" si="88"/>
        <v>4173.379392534921</v>
      </c>
      <c r="D284" s="24">
        <f t="shared" si="86"/>
        <v>0</v>
      </c>
    </row>
    <row r="285" spans="1:4" hidden="1" x14ac:dyDescent="0.25">
      <c r="A285" s="2">
        <v>209</v>
      </c>
      <c r="B285" s="41">
        <f t="shared" ca="1" si="87"/>
        <v>51926</v>
      </c>
      <c r="C285" s="29">
        <f t="shared" si="88"/>
        <v>4173.379392534921</v>
      </c>
      <c r="D285" s="24">
        <f t="shared" si="86"/>
        <v>0</v>
      </c>
    </row>
    <row r="286" spans="1:4" hidden="1" x14ac:dyDescent="0.25">
      <c r="A286" s="2">
        <v>210</v>
      </c>
      <c r="B286" s="41">
        <f t="shared" ca="1" si="87"/>
        <v>51957</v>
      </c>
      <c r="C286" s="29">
        <f t="shared" si="88"/>
        <v>4173.379392534921</v>
      </c>
      <c r="D286" s="24">
        <f t="shared" si="86"/>
        <v>0</v>
      </c>
    </row>
    <row r="287" spans="1:4" hidden="1" x14ac:dyDescent="0.25">
      <c r="A287" s="2">
        <v>211</v>
      </c>
      <c r="B287" s="41">
        <f t="shared" ca="1" si="87"/>
        <v>51987</v>
      </c>
      <c r="C287" s="29">
        <f t="shared" si="88"/>
        <v>4173.379392534921</v>
      </c>
      <c r="D287" s="24">
        <f t="shared" si="86"/>
        <v>0</v>
      </c>
    </row>
    <row r="288" spans="1:4" hidden="1" x14ac:dyDescent="0.25">
      <c r="A288" s="2">
        <v>212</v>
      </c>
      <c r="B288" s="41">
        <f t="shared" ca="1" si="87"/>
        <v>52018</v>
      </c>
      <c r="C288" s="29">
        <f t="shared" si="88"/>
        <v>4173.379392534921</v>
      </c>
      <c r="D288" s="24">
        <f t="shared" si="86"/>
        <v>0</v>
      </c>
    </row>
    <row r="289" spans="1:4" hidden="1" x14ac:dyDescent="0.25">
      <c r="A289" s="2">
        <v>213</v>
      </c>
      <c r="B289" s="41">
        <f t="shared" ca="1" si="87"/>
        <v>52048</v>
      </c>
      <c r="C289" s="29">
        <f t="shared" si="88"/>
        <v>4173.379392534921</v>
      </c>
      <c r="D289" s="24">
        <f t="shared" si="86"/>
        <v>0</v>
      </c>
    </row>
    <row r="290" spans="1:4" hidden="1" x14ac:dyDescent="0.25">
      <c r="A290" s="2">
        <v>214</v>
      </c>
      <c r="B290" s="41">
        <f t="shared" ca="1" si="87"/>
        <v>52079</v>
      </c>
      <c r="C290" s="29">
        <f t="shared" si="88"/>
        <v>4173.379392534921</v>
      </c>
      <c r="D290" s="24">
        <f t="shared" si="86"/>
        <v>0</v>
      </c>
    </row>
    <row r="291" spans="1:4" hidden="1" x14ac:dyDescent="0.25">
      <c r="A291" s="2">
        <v>215</v>
      </c>
      <c r="B291" s="41">
        <f t="shared" ca="1" si="87"/>
        <v>52110</v>
      </c>
      <c r="C291" s="29">
        <f t="shared" si="88"/>
        <v>4173.379392534921</v>
      </c>
      <c r="D291" s="24">
        <f t="shared" si="86"/>
        <v>0</v>
      </c>
    </row>
    <row r="292" spans="1:4" hidden="1" x14ac:dyDescent="0.25">
      <c r="A292" s="2">
        <v>216</v>
      </c>
      <c r="B292" s="41">
        <f t="shared" ca="1" si="87"/>
        <v>52140</v>
      </c>
      <c r="C292" s="29">
        <f t="shared" si="88"/>
        <v>4173.379392534921</v>
      </c>
      <c r="D292" s="24">
        <f t="shared" si="86"/>
        <v>0</v>
      </c>
    </row>
    <row r="293" spans="1:4" hidden="1" x14ac:dyDescent="0.25">
      <c r="A293" s="2">
        <v>217</v>
      </c>
      <c r="B293" s="41">
        <f t="shared" ca="1" si="87"/>
        <v>52171</v>
      </c>
      <c r="C293" s="24">
        <f>P50</f>
        <v>4173.379392534921</v>
      </c>
      <c r="D293" s="24">
        <f t="shared" si="86"/>
        <v>0</v>
      </c>
    </row>
    <row r="294" spans="1:4" hidden="1" x14ac:dyDescent="0.25">
      <c r="A294" s="2">
        <v>218</v>
      </c>
      <c r="B294" s="41">
        <f t="shared" ca="1" si="87"/>
        <v>52201</v>
      </c>
      <c r="C294" s="24">
        <f t="shared" ref="C294:C303" si="89">P51</f>
        <v>4173.379392534921</v>
      </c>
      <c r="D294" s="24">
        <f t="shared" si="86"/>
        <v>0</v>
      </c>
    </row>
    <row r="295" spans="1:4" hidden="1" x14ac:dyDescent="0.25">
      <c r="A295" s="2">
        <v>219</v>
      </c>
      <c r="B295" s="41">
        <f t="shared" ca="1" si="87"/>
        <v>52232</v>
      </c>
      <c r="C295" s="24">
        <f t="shared" si="89"/>
        <v>4173.379392534921</v>
      </c>
      <c r="D295" s="24">
        <f t="shared" si="86"/>
        <v>0</v>
      </c>
    </row>
    <row r="296" spans="1:4" hidden="1" x14ac:dyDescent="0.25">
      <c r="A296" s="2">
        <v>220</v>
      </c>
      <c r="B296" s="41">
        <f t="shared" ca="1" si="87"/>
        <v>52263</v>
      </c>
      <c r="C296" s="24">
        <f t="shared" si="89"/>
        <v>4173.379392534921</v>
      </c>
      <c r="D296" s="24">
        <f t="shared" si="86"/>
        <v>0</v>
      </c>
    </row>
    <row r="297" spans="1:4" hidden="1" x14ac:dyDescent="0.25">
      <c r="A297" s="2">
        <v>221</v>
      </c>
      <c r="B297" s="41">
        <f t="shared" ca="1" si="87"/>
        <v>52291</v>
      </c>
      <c r="C297" s="24">
        <f t="shared" si="89"/>
        <v>4173.379392534921</v>
      </c>
      <c r="D297" s="24">
        <f t="shared" si="86"/>
        <v>0</v>
      </c>
    </row>
    <row r="298" spans="1:4" hidden="1" x14ac:dyDescent="0.25">
      <c r="A298" s="2">
        <v>222</v>
      </c>
      <c r="B298" s="41">
        <f t="shared" ca="1" si="87"/>
        <v>52322</v>
      </c>
      <c r="C298" s="24">
        <f t="shared" si="89"/>
        <v>4173.379392534921</v>
      </c>
      <c r="D298" s="24">
        <f t="shared" si="86"/>
        <v>0</v>
      </c>
    </row>
    <row r="299" spans="1:4" hidden="1" x14ac:dyDescent="0.25">
      <c r="A299" s="2">
        <v>223</v>
      </c>
      <c r="B299" s="41">
        <f t="shared" ca="1" si="87"/>
        <v>52352</v>
      </c>
      <c r="C299" s="24">
        <f t="shared" si="89"/>
        <v>4173.379392534921</v>
      </c>
      <c r="D299" s="24">
        <f t="shared" si="86"/>
        <v>0</v>
      </c>
    </row>
    <row r="300" spans="1:4" hidden="1" x14ac:dyDescent="0.25">
      <c r="A300" s="2">
        <v>224</v>
      </c>
      <c r="B300" s="41">
        <f t="shared" ca="1" si="87"/>
        <v>52383</v>
      </c>
      <c r="C300" s="24">
        <f t="shared" si="89"/>
        <v>4173.379392534921</v>
      </c>
      <c r="D300" s="24">
        <f t="shared" si="86"/>
        <v>0</v>
      </c>
    </row>
    <row r="301" spans="1:4" hidden="1" x14ac:dyDescent="0.25">
      <c r="A301" s="2">
        <v>225</v>
      </c>
      <c r="B301" s="41">
        <f t="shared" ca="1" si="87"/>
        <v>52413</v>
      </c>
      <c r="C301" s="24">
        <f t="shared" si="89"/>
        <v>4173.379392534921</v>
      </c>
      <c r="D301" s="24">
        <f t="shared" si="86"/>
        <v>0</v>
      </c>
    </row>
    <row r="302" spans="1:4" hidden="1" x14ac:dyDescent="0.25">
      <c r="A302" s="2">
        <v>226</v>
      </c>
      <c r="B302" s="41">
        <f t="shared" ca="1" si="87"/>
        <v>52444</v>
      </c>
      <c r="C302" s="24">
        <f t="shared" si="89"/>
        <v>4173.379392534921</v>
      </c>
      <c r="D302" s="24">
        <f t="shared" si="86"/>
        <v>0</v>
      </c>
    </row>
    <row r="303" spans="1:4" hidden="1" x14ac:dyDescent="0.25">
      <c r="A303" s="2">
        <v>227</v>
      </c>
      <c r="B303" s="41">
        <f t="shared" ca="1" si="87"/>
        <v>52475</v>
      </c>
      <c r="C303" s="24">
        <f t="shared" si="89"/>
        <v>4173.379392534921</v>
      </c>
      <c r="D303" s="24">
        <f t="shared" si="86"/>
        <v>0</v>
      </c>
    </row>
    <row r="304" spans="1:4" hidden="1" x14ac:dyDescent="0.25">
      <c r="A304" s="2">
        <v>228</v>
      </c>
      <c r="B304" s="41">
        <f t="shared" ca="1" si="87"/>
        <v>52505</v>
      </c>
      <c r="C304" s="24">
        <f>P61</f>
        <v>4173.379392534921</v>
      </c>
      <c r="D304" s="24">
        <f t="shared" si="86"/>
        <v>0</v>
      </c>
    </row>
    <row r="305" spans="1:4" hidden="1" x14ac:dyDescent="0.25">
      <c r="A305" s="2">
        <v>229</v>
      </c>
      <c r="B305" s="41">
        <f t="shared" ca="1" si="87"/>
        <v>52536</v>
      </c>
      <c r="C305" s="24">
        <f>S50</f>
        <v>4173.379392534921</v>
      </c>
      <c r="D305" s="24">
        <f t="shared" si="86"/>
        <v>0</v>
      </c>
    </row>
    <row r="306" spans="1:4" hidden="1" x14ac:dyDescent="0.25">
      <c r="A306" s="2">
        <v>230</v>
      </c>
      <c r="B306" s="41">
        <f t="shared" ca="1" si="87"/>
        <v>52566</v>
      </c>
      <c r="C306" s="24">
        <f t="shared" ref="C306:C316" si="90">S51</f>
        <v>4173.379392534921</v>
      </c>
      <c r="D306" s="24">
        <f t="shared" si="86"/>
        <v>0</v>
      </c>
    </row>
    <row r="307" spans="1:4" hidden="1" x14ac:dyDescent="0.25">
      <c r="A307" s="2">
        <v>231</v>
      </c>
      <c r="B307" s="41">
        <f t="shared" ca="1" si="87"/>
        <v>52597</v>
      </c>
      <c r="C307" s="24">
        <f t="shared" si="90"/>
        <v>4173.379392534921</v>
      </c>
      <c r="D307" s="24">
        <f t="shared" si="86"/>
        <v>0</v>
      </c>
    </row>
    <row r="308" spans="1:4" hidden="1" x14ac:dyDescent="0.25">
      <c r="A308" s="2">
        <v>232</v>
      </c>
      <c r="B308" s="41">
        <f t="shared" ca="1" si="87"/>
        <v>52628</v>
      </c>
      <c r="C308" s="24">
        <f t="shared" si="90"/>
        <v>4173.379392534921</v>
      </c>
      <c r="D308" s="24">
        <f t="shared" si="86"/>
        <v>0</v>
      </c>
    </row>
    <row r="309" spans="1:4" hidden="1" x14ac:dyDescent="0.25">
      <c r="A309" s="2">
        <v>233</v>
      </c>
      <c r="B309" s="41">
        <f t="shared" ca="1" si="87"/>
        <v>52657</v>
      </c>
      <c r="C309" s="24">
        <f t="shared" si="90"/>
        <v>4173.379392534921</v>
      </c>
      <c r="D309" s="24">
        <f t="shared" si="86"/>
        <v>0</v>
      </c>
    </row>
    <row r="310" spans="1:4" hidden="1" x14ac:dyDescent="0.25">
      <c r="A310" s="2">
        <v>234</v>
      </c>
      <c r="B310" s="41">
        <f t="shared" ca="1" si="87"/>
        <v>52688</v>
      </c>
      <c r="C310" s="24">
        <f t="shared" si="90"/>
        <v>4173.379392534921</v>
      </c>
      <c r="D310" s="24">
        <f t="shared" si="86"/>
        <v>0</v>
      </c>
    </row>
    <row r="311" spans="1:4" hidden="1" x14ac:dyDescent="0.25">
      <c r="A311" s="2">
        <v>235</v>
      </c>
      <c r="B311" s="41">
        <f t="shared" ca="1" si="87"/>
        <v>52718</v>
      </c>
      <c r="C311" s="24">
        <f t="shared" si="90"/>
        <v>4173.379392534921</v>
      </c>
      <c r="D311" s="24">
        <f t="shared" si="86"/>
        <v>0</v>
      </c>
    </row>
    <row r="312" spans="1:4" hidden="1" x14ac:dyDescent="0.25">
      <c r="A312" s="2">
        <v>236</v>
      </c>
      <c r="B312" s="41">
        <f t="shared" ca="1" si="87"/>
        <v>52749</v>
      </c>
      <c r="C312" s="24">
        <f t="shared" si="90"/>
        <v>4173.379392534921</v>
      </c>
      <c r="D312" s="24">
        <f t="shared" si="86"/>
        <v>0</v>
      </c>
    </row>
    <row r="313" spans="1:4" hidden="1" x14ac:dyDescent="0.25">
      <c r="A313" s="2">
        <v>237</v>
      </c>
      <c r="B313" s="41">
        <f t="shared" ca="1" si="87"/>
        <v>52779</v>
      </c>
      <c r="C313" s="24">
        <f t="shared" si="90"/>
        <v>4173.379392534921</v>
      </c>
      <c r="D313" s="24">
        <f t="shared" si="86"/>
        <v>0</v>
      </c>
    </row>
    <row r="314" spans="1:4" hidden="1" x14ac:dyDescent="0.25">
      <c r="A314" s="2">
        <v>238</v>
      </c>
      <c r="B314" s="41">
        <f t="shared" ca="1" si="87"/>
        <v>52810</v>
      </c>
      <c r="C314" s="24">
        <f t="shared" si="90"/>
        <v>4173.379392534921</v>
      </c>
      <c r="D314" s="24">
        <f t="shared" si="86"/>
        <v>0</v>
      </c>
    </row>
    <row r="315" spans="1:4" hidden="1" x14ac:dyDescent="0.25">
      <c r="A315" s="2">
        <v>239</v>
      </c>
      <c r="B315" s="41">
        <f t="shared" ca="1" si="87"/>
        <v>52841</v>
      </c>
      <c r="C315" s="24">
        <f t="shared" si="90"/>
        <v>4173.379392534921</v>
      </c>
      <c r="D315" s="24">
        <f t="shared" si="86"/>
        <v>-4109.0049811660238</v>
      </c>
    </row>
    <row r="316" spans="1:4" hidden="1" x14ac:dyDescent="0.25">
      <c r="A316" s="2">
        <v>240</v>
      </c>
      <c r="B316" s="41">
        <f t="shared" ca="1" si="87"/>
        <v>52871</v>
      </c>
      <c r="C316" s="24">
        <f t="shared" si="90"/>
        <v>8282.3843737009447</v>
      </c>
      <c r="D316" s="24">
        <f t="shared" si="86"/>
        <v>8282.3843737009447</v>
      </c>
    </row>
    <row r="317" spans="1:4" hidden="1" x14ac:dyDescent="0.25"/>
    <row r="318" spans="1:4" hidden="1" x14ac:dyDescent="0.25"/>
    <row r="319" spans="1:4" hidden="1" x14ac:dyDescent="0.25"/>
    <row r="320" spans="1:4"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sheetData>
  <sheetProtection formatCells="0" formatColumns="0" formatRows="0" insertColumns="0" insertRows="0" insertHyperlinks="0" deleteColumns="0" deleteRows="0" sort="0" autoFilter="0" pivotTables="0"/>
  <mergeCells count="66">
    <mergeCell ref="T18:V18"/>
    <mergeCell ref="A64:H64"/>
    <mergeCell ref="N18:P18"/>
    <mergeCell ref="T33:V33"/>
    <mergeCell ref="T48:V48"/>
    <mergeCell ref="Q18:S18"/>
    <mergeCell ref="Q33:S33"/>
    <mergeCell ref="E18:G18"/>
    <mergeCell ref="N48:P48"/>
    <mergeCell ref="E33:G33"/>
    <mergeCell ref="K33:M33"/>
    <mergeCell ref="N33:P33"/>
    <mergeCell ref="E48:G48"/>
    <mergeCell ref="A65:H65"/>
    <mergeCell ref="J14:O14"/>
    <mergeCell ref="J15:O15"/>
    <mergeCell ref="A4:I4"/>
    <mergeCell ref="A2:I2"/>
    <mergeCell ref="A6:G6"/>
    <mergeCell ref="A3:I3"/>
    <mergeCell ref="A15:G15"/>
    <mergeCell ref="J12:O12"/>
    <mergeCell ref="H6:I6"/>
    <mergeCell ref="A13:F13"/>
    <mergeCell ref="H7:I7"/>
    <mergeCell ref="H8:I8"/>
    <mergeCell ref="H12:I12"/>
    <mergeCell ref="A7:G7"/>
    <mergeCell ref="A8:G8"/>
    <mergeCell ref="C71:E71"/>
    <mergeCell ref="A71:B71"/>
    <mergeCell ref="C74:E74"/>
    <mergeCell ref="C73:E73"/>
    <mergeCell ref="A73:B74"/>
    <mergeCell ref="A66:H66"/>
    <mergeCell ref="A67:K67"/>
    <mergeCell ref="A68:K68"/>
    <mergeCell ref="A69:K69"/>
    <mergeCell ref="A1:I1"/>
    <mergeCell ref="K18:M18"/>
    <mergeCell ref="A5:I5"/>
    <mergeCell ref="A18:A19"/>
    <mergeCell ref="H9:I9"/>
    <mergeCell ref="L17:O17"/>
    <mergeCell ref="L13:N13"/>
    <mergeCell ref="B18:D18"/>
    <mergeCell ref="A14:G14"/>
    <mergeCell ref="H16:I16"/>
    <mergeCell ref="H10:I10"/>
    <mergeCell ref="H13:I13"/>
    <mergeCell ref="A9:G9"/>
    <mergeCell ref="A10:G10"/>
    <mergeCell ref="A12:G12"/>
    <mergeCell ref="H14:I14"/>
    <mergeCell ref="B48:D48"/>
    <mergeCell ref="H18:J18"/>
    <mergeCell ref="A16:G16"/>
    <mergeCell ref="A11:G11"/>
    <mergeCell ref="H11:I11"/>
    <mergeCell ref="H33:J33"/>
    <mergeCell ref="H15:I15"/>
    <mergeCell ref="A33:A34"/>
    <mergeCell ref="H48:J48"/>
    <mergeCell ref="J16:O16"/>
    <mergeCell ref="A48:A49"/>
    <mergeCell ref="K48:M48"/>
  </mergeCells>
  <phoneticPr fontId="0" type="noConversion"/>
  <dataValidations count="2">
    <dataValidation type="list" allowBlank="1" showInputMessage="1" showErrorMessage="1" sqref="H16:I16">
      <formula1>$AA$14:$AA$16</formula1>
    </dataValidation>
    <dataValidation type="list" allowBlank="1" showInputMessage="1" showErrorMessage="1" sqref="H11:I11">
      <formula1>$AB$11:$AB$12</formula1>
    </dataValidation>
  </dataValidations>
  <pageMargins left="0.82677165354330717" right="0.62992125984251968" top="0.39370078740157483" bottom="0.39370078740157483" header="0.51181102362204722" footer="0.19685039370078741"/>
  <pageSetup paperSize="9" scale="42"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7" r:id="rId4" name="Drop Down 13">
              <controlPr locked="0" defaultSize="0" autoLine="0" autoPict="0">
                <anchor>
                  <from>
                    <xdr:col>7</xdr:col>
                    <xdr:colOff>0</xdr:colOff>
                    <xdr:row>10</xdr:row>
                    <xdr:rowOff>137160</xdr:rowOff>
                  </from>
                  <to>
                    <xdr:col>8</xdr:col>
                    <xdr:colOff>982980</xdr:colOff>
                    <xdr:row>10</xdr:row>
                    <xdr:rowOff>137160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M340"/>
  <sheetViews>
    <sheetView tabSelected="1" view="pageBreakPreview" topLeftCell="A3" zoomScale="70" zoomScaleNormal="70" zoomScaleSheetLayoutView="70" workbookViewId="0">
      <selection activeCell="J32" sqref="J32:K32"/>
    </sheetView>
  </sheetViews>
  <sheetFormatPr defaultRowHeight="13.2" x14ac:dyDescent="0.25"/>
  <cols>
    <col min="1" max="1" width="10.6640625" customWidth="1"/>
    <col min="2" max="2" width="14.33203125" customWidth="1"/>
    <col min="3" max="3" width="12" customWidth="1"/>
    <col min="4" max="5" width="12.44140625" customWidth="1"/>
    <col min="6" max="6" width="13.109375" customWidth="1"/>
    <col min="7" max="7" width="11.5546875" customWidth="1"/>
    <col min="8" max="8" width="12.109375" customWidth="1"/>
    <col min="9" max="9" width="12.33203125" customWidth="1"/>
    <col min="10" max="10" width="14.109375" customWidth="1"/>
    <col min="11" max="11" width="14.6640625" customWidth="1"/>
    <col min="12" max="13" width="12.44140625" customWidth="1"/>
    <col min="14" max="14" width="12.109375" customWidth="1"/>
    <col min="15" max="15" width="14.88671875" customWidth="1"/>
    <col min="16" max="17" width="12" customWidth="1"/>
    <col min="18" max="18" width="11.33203125" customWidth="1"/>
    <col min="19" max="19" width="14.109375" customWidth="1"/>
    <col min="20" max="20" width="11.5546875" customWidth="1"/>
    <col min="21" max="21" width="13.33203125" customWidth="1"/>
    <col min="22" max="22" width="11.109375" customWidth="1"/>
    <col min="23" max="23" width="12.5546875" customWidth="1"/>
    <col min="24" max="25" width="12.6640625" customWidth="1"/>
    <col min="26" max="26" width="11.6640625" customWidth="1"/>
    <col min="27" max="27" width="14" customWidth="1"/>
    <col min="28" max="28" width="11.5546875" customWidth="1"/>
    <col min="29" max="29" width="13.109375" customWidth="1"/>
    <col min="30" max="32" width="9.109375" hidden="1" customWidth="1"/>
    <col min="33" max="33" width="8.44140625" hidden="1" customWidth="1"/>
    <col min="34" max="34" width="5.33203125" hidden="1" customWidth="1"/>
    <col min="35" max="35" width="9.109375" hidden="1" customWidth="1"/>
    <col min="36" max="56" width="9.109375" customWidth="1"/>
    <col min="247" max="247" width="13.6640625" customWidth="1"/>
  </cols>
  <sheetData>
    <row r="1" spans="1:247" s="66" customFormat="1" ht="27.75" hidden="1" customHeight="1" x14ac:dyDescent="0.25">
      <c r="A1" s="187" t="s">
        <v>82</v>
      </c>
      <c r="B1" s="187"/>
      <c r="C1" s="187"/>
      <c r="D1" s="187"/>
      <c r="E1" s="187"/>
      <c r="F1" s="187"/>
      <c r="G1" s="187"/>
      <c r="H1" s="187"/>
      <c r="I1" s="187"/>
      <c r="J1" s="187"/>
      <c r="K1" s="187"/>
      <c r="L1" s="3"/>
      <c r="M1" s="3"/>
      <c r="N1" s="3"/>
      <c r="O1" s="3"/>
      <c r="P1" s="3"/>
      <c r="Q1" s="3"/>
      <c r="R1" s="3"/>
      <c r="S1" s="2"/>
      <c r="T1" s="1"/>
      <c r="U1" s="1"/>
      <c r="V1" s="1"/>
      <c r="W1" s="2"/>
      <c r="X1" s="2"/>
      <c r="Y1" s="2"/>
      <c r="Z1" s="2"/>
      <c r="AA1" s="2"/>
      <c r="AB1" s="2"/>
      <c r="AC1" s="2"/>
      <c r="AD1" s="2"/>
      <c r="AE1" s="2"/>
      <c r="AF1" s="2"/>
      <c r="AG1" s="2"/>
      <c r="AH1" s="2"/>
    </row>
    <row r="2" spans="1:247" s="66" customFormat="1" ht="27.75" hidden="1" customHeight="1" x14ac:dyDescent="0.25">
      <c r="A2" s="188" t="s">
        <v>3</v>
      </c>
      <c r="B2" s="188"/>
      <c r="C2" s="188"/>
      <c r="D2" s="188"/>
      <c r="E2" s="188"/>
      <c r="F2" s="188"/>
      <c r="G2" s="188"/>
      <c r="H2" s="188"/>
      <c r="I2" s="188"/>
      <c r="J2" s="188"/>
      <c r="K2" s="188"/>
      <c r="L2" s="3"/>
      <c r="M2" s="3"/>
      <c r="N2" s="3"/>
      <c r="O2" s="3"/>
      <c r="P2" s="3"/>
      <c r="Q2" s="3"/>
      <c r="R2" s="3"/>
      <c r="S2" s="1"/>
      <c r="T2" s="1"/>
      <c r="U2" s="1"/>
      <c r="V2" s="1"/>
      <c r="W2" s="2"/>
      <c r="X2" s="2"/>
      <c r="Y2" s="2"/>
      <c r="Z2" s="2"/>
      <c r="AA2" s="2"/>
      <c r="AB2" s="2"/>
      <c r="AC2" s="2"/>
      <c r="AD2" s="2"/>
      <c r="AE2" s="2"/>
      <c r="AF2" s="2"/>
      <c r="AG2" s="2"/>
      <c r="AH2" s="2"/>
    </row>
    <row r="3" spans="1:247" ht="48.75" customHeight="1" x14ac:dyDescent="0.25">
      <c r="A3" s="189" t="s">
        <v>91</v>
      </c>
      <c r="B3" s="189"/>
      <c r="C3" s="189"/>
      <c r="D3" s="189"/>
      <c r="E3" s="189"/>
      <c r="F3" s="189"/>
      <c r="G3" s="189"/>
      <c r="H3" s="189"/>
      <c r="I3" s="189"/>
      <c r="J3" s="189"/>
      <c r="K3" s="189"/>
      <c r="L3" s="46"/>
      <c r="M3" s="46"/>
      <c r="N3" s="46"/>
      <c r="O3" s="46"/>
      <c r="P3" s="46"/>
      <c r="Q3" s="46"/>
      <c r="R3" s="46"/>
      <c r="S3" s="46"/>
      <c r="T3" s="46"/>
      <c r="U3" s="46"/>
      <c r="V3" s="46"/>
      <c r="W3" s="46"/>
      <c r="X3" s="46"/>
      <c r="Y3" s="46"/>
      <c r="Z3" s="46"/>
      <c r="AA3" s="46"/>
      <c r="AB3" s="46"/>
      <c r="AC3" s="46"/>
      <c r="AD3" s="2"/>
      <c r="AE3" s="2"/>
      <c r="AF3" s="2"/>
      <c r="AG3" s="2"/>
      <c r="AH3" s="2"/>
    </row>
    <row r="4" spans="1:247" s="2" customFormat="1" ht="16.5" customHeight="1" x14ac:dyDescent="0.25">
      <c r="A4" s="190" t="s">
        <v>18</v>
      </c>
      <c r="B4" s="190"/>
      <c r="C4" s="190"/>
      <c r="D4" s="190"/>
      <c r="E4" s="190"/>
      <c r="F4" s="190"/>
      <c r="G4" s="190"/>
      <c r="H4" s="190"/>
      <c r="I4" s="190"/>
      <c r="J4" s="190"/>
      <c r="K4" s="190"/>
      <c r="L4" s="46"/>
      <c r="M4" s="46"/>
      <c r="N4" s="46"/>
      <c r="O4" s="46"/>
      <c r="P4" s="46"/>
      <c r="Q4" s="46"/>
      <c r="R4" s="46"/>
      <c r="S4" s="46"/>
      <c r="T4" s="46"/>
      <c r="U4" s="46"/>
      <c r="V4" s="46"/>
      <c r="W4" s="46"/>
      <c r="X4" s="46"/>
      <c r="Y4" s="46"/>
      <c r="Z4" s="46"/>
      <c r="AA4" s="46"/>
      <c r="AB4" s="46"/>
      <c r="AC4" s="46"/>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row>
    <row r="5" spans="1:247" s="2" customFormat="1" ht="43.5" hidden="1" customHeight="1" x14ac:dyDescent="0.25">
      <c r="A5" s="191" t="s">
        <v>50</v>
      </c>
      <c r="B5" s="192"/>
      <c r="C5" s="192"/>
      <c r="D5" s="192"/>
      <c r="E5" s="192"/>
      <c r="F5" s="192"/>
      <c r="G5" s="192"/>
      <c r="H5" s="192"/>
      <c r="I5" s="193"/>
      <c r="J5" s="112" t="s">
        <v>51</v>
      </c>
      <c r="K5" s="116"/>
      <c r="L5" s="46"/>
      <c r="M5" s="46"/>
      <c r="N5" s="46"/>
      <c r="O5" s="46"/>
      <c r="P5" s="46"/>
      <c r="Q5" s="46"/>
      <c r="R5" s="46"/>
      <c r="S5" s="46"/>
      <c r="T5" s="46"/>
      <c r="U5" s="46"/>
      <c r="V5" s="46"/>
      <c r="W5" s="46"/>
      <c r="X5" s="46"/>
      <c r="Y5" s="46"/>
      <c r="Z5" s="46"/>
      <c r="AA5" s="46"/>
      <c r="AB5" s="46"/>
      <c r="AC5" s="46"/>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row>
    <row r="6" spans="1:247" s="2" customFormat="1" ht="13.5" customHeight="1" x14ac:dyDescent="0.25">
      <c r="A6" s="180" t="s">
        <v>70</v>
      </c>
      <c r="B6" s="181"/>
      <c r="C6" s="181"/>
      <c r="D6" s="181"/>
      <c r="E6" s="181"/>
      <c r="F6" s="181"/>
      <c r="G6" s="181"/>
      <c r="H6" s="181"/>
      <c r="I6" s="182"/>
      <c r="J6" s="118">
        <v>5000000</v>
      </c>
      <c r="K6" s="118"/>
      <c r="L6" s="46"/>
      <c r="M6" s="67"/>
      <c r="N6" s="46" t="s">
        <v>92</v>
      </c>
      <c r="O6" s="46"/>
      <c r="P6" s="46"/>
      <c r="Q6" s="46"/>
      <c r="R6" s="46"/>
      <c r="S6" s="46"/>
      <c r="T6" s="46"/>
      <c r="U6" s="46"/>
      <c r="V6" s="46"/>
      <c r="W6" s="46"/>
      <c r="X6" s="46"/>
      <c r="Y6" s="46"/>
      <c r="Z6" s="46"/>
      <c r="AA6" s="46"/>
      <c r="AB6" s="46"/>
      <c r="AC6" s="46"/>
      <c r="AD6" s="51" t="s">
        <v>90</v>
      </c>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row>
    <row r="7" spans="1:247" s="2" customFormat="1" ht="13.8" x14ac:dyDescent="0.25">
      <c r="A7" s="183" t="s">
        <v>15</v>
      </c>
      <c r="B7" s="184"/>
      <c r="C7" s="184"/>
      <c r="D7" s="184"/>
      <c r="E7" s="184"/>
      <c r="F7" s="184"/>
      <c r="G7" s="184"/>
      <c r="H7" s="184"/>
      <c r="I7" s="185"/>
      <c r="J7" s="186">
        <v>0.3</v>
      </c>
      <c r="K7" s="186"/>
      <c r="L7" s="46"/>
      <c r="M7" s="46"/>
      <c r="N7" s="46"/>
      <c r="O7" s="46"/>
      <c r="P7" s="46"/>
      <c r="Q7" s="46"/>
      <c r="R7" s="46"/>
      <c r="S7" s="46"/>
      <c r="T7" s="46"/>
      <c r="U7" s="46"/>
      <c r="V7" s="46"/>
      <c r="W7" s="46"/>
      <c r="X7" s="46"/>
      <c r="Y7" s="46"/>
      <c r="Z7" s="46"/>
      <c r="AA7" s="46"/>
      <c r="AB7" s="46"/>
      <c r="AC7" s="46"/>
      <c r="AD7" s="61">
        <v>7.0000000000000001E-3</v>
      </c>
      <c r="AE7" s="1"/>
      <c r="AG7" s="1" t="s">
        <v>2</v>
      </c>
      <c r="AH7" s="26" t="s">
        <v>0</v>
      </c>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row>
    <row r="8" spans="1:247" s="2" customFormat="1" ht="13.8" x14ac:dyDescent="0.25">
      <c r="A8" s="155" t="s">
        <v>71</v>
      </c>
      <c r="B8" s="156"/>
      <c r="C8" s="156"/>
      <c r="D8" s="156"/>
      <c r="E8" s="156"/>
      <c r="F8" s="156"/>
      <c r="G8" s="156"/>
      <c r="H8" s="156"/>
      <c r="I8" s="157"/>
      <c r="J8" s="141">
        <f>J6*(1-avans2)</f>
        <v>3500000</v>
      </c>
      <c r="K8" s="141"/>
      <c r="L8" s="46"/>
      <c r="M8" s="46"/>
      <c r="N8" s="46"/>
      <c r="O8" s="46"/>
      <c r="P8" s="46"/>
      <c r="Q8" s="46"/>
      <c r="R8" s="46"/>
      <c r="S8" s="46"/>
      <c r="T8" s="46"/>
      <c r="U8" s="46"/>
      <c r="V8" s="46"/>
      <c r="W8" s="46"/>
      <c r="X8" s="46"/>
      <c r="Y8" s="46"/>
      <c r="Z8" s="46"/>
      <c r="AA8" s="46"/>
      <c r="AB8" s="46"/>
      <c r="AC8" s="46"/>
      <c r="AD8" s="61">
        <v>5.0000000000000001E-3</v>
      </c>
      <c r="AE8" s="1"/>
      <c r="AG8" s="2" t="s">
        <v>14</v>
      </c>
      <c r="AH8" s="26" t="s">
        <v>1</v>
      </c>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row>
    <row r="9" spans="1:247" s="2" customFormat="1" ht="15" hidden="1" customHeight="1" x14ac:dyDescent="0.25">
      <c r="A9" s="194" t="s">
        <v>72</v>
      </c>
      <c r="B9" s="195"/>
      <c r="C9" s="195"/>
      <c r="D9" s="195"/>
      <c r="E9" s="195"/>
      <c r="F9" s="195"/>
      <c r="G9" s="195"/>
      <c r="H9" s="196"/>
      <c r="I9" s="55"/>
      <c r="J9" s="118">
        <v>100000</v>
      </c>
      <c r="K9" s="118"/>
      <c r="L9" s="46"/>
      <c r="M9" s="46"/>
      <c r="N9" s="46"/>
      <c r="O9" s="46"/>
      <c r="P9" s="46"/>
      <c r="Q9" s="46"/>
      <c r="R9" s="46"/>
      <c r="S9" s="46"/>
      <c r="T9" s="46"/>
      <c r="U9" s="46"/>
      <c r="V9" s="46"/>
      <c r="W9" s="46"/>
      <c r="X9" s="46"/>
      <c r="Y9" s="46"/>
      <c r="Z9" s="46"/>
      <c r="AA9" s="46"/>
      <c r="AB9" s="46"/>
      <c r="AC9" s="46"/>
      <c r="AD9" s="1"/>
      <c r="AE9" s="1"/>
      <c r="AH9" s="56"/>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row>
    <row r="10" spans="1:247" s="2" customFormat="1" ht="15" hidden="1" customHeight="1" x14ac:dyDescent="0.25">
      <c r="A10" s="194" t="s">
        <v>73</v>
      </c>
      <c r="B10" s="195"/>
      <c r="C10" s="195"/>
      <c r="D10" s="195"/>
      <c r="E10" s="195"/>
      <c r="F10" s="195"/>
      <c r="G10" s="195"/>
      <c r="H10" s="196"/>
      <c r="I10" s="55"/>
      <c r="J10" s="118">
        <f>J9*J26</f>
        <v>0</v>
      </c>
      <c r="K10" s="118"/>
      <c r="L10" s="46"/>
      <c r="M10" s="46"/>
      <c r="N10" s="46"/>
      <c r="O10" s="46"/>
      <c r="P10" s="46"/>
      <c r="Q10" s="46"/>
      <c r="R10" s="46"/>
      <c r="S10" s="46"/>
      <c r="T10" s="46"/>
      <c r="U10" s="46"/>
      <c r="V10" s="46"/>
      <c r="W10" s="46"/>
      <c r="X10" s="46"/>
      <c r="Y10" s="46"/>
      <c r="Z10" s="46"/>
      <c r="AA10" s="46"/>
      <c r="AB10" s="46"/>
      <c r="AC10" s="46"/>
      <c r="AD10" s="1"/>
      <c r="AE10" s="1"/>
      <c r="AH10" s="56"/>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row>
    <row r="11" spans="1:247" s="2" customFormat="1" ht="15" hidden="1" customHeight="1" x14ac:dyDescent="0.25">
      <c r="A11" s="173" t="s">
        <v>74</v>
      </c>
      <c r="B11" s="174"/>
      <c r="C11" s="174"/>
      <c r="D11" s="174"/>
      <c r="E11" s="174"/>
      <c r="F11" s="174"/>
      <c r="G11" s="174"/>
      <c r="H11" s="175"/>
      <c r="I11" s="57"/>
      <c r="J11" s="118">
        <v>0</v>
      </c>
      <c r="K11" s="118"/>
      <c r="L11" s="46"/>
      <c r="M11" s="46"/>
      <c r="N11" s="46"/>
      <c r="O11" s="46"/>
      <c r="P11" s="46"/>
      <c r="Q11" s="46"/>
      <c r="R11" s="46"/>
      <c r="S11" s="46"/>
      <c r="T11" s="46"/>
      <c r="U11" s="46"/>
      <c r="V11" s="46"/>
      <c r="W11" s="46"/>
      <c r="X11" s="46"/>
      <c r="Y11" s="46"/>
      <c r="Z11" s="46"/>
      <c r="AA11" s="46"/>
      <c r="AB11" s="46"/>
      <c r="AC11" s="46"/>
      <c r="AD11" s="1"/>
      <c r="AE11" s="1"/>
      <c r="AH11" s="56"/>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row>
    <row r="12" spans="1:247" s="2" customFormat="1" ht="15" hidden="1" customHeight="1" x14ac:dyDescent="0.25">
      <c r="A12" s="173" t="s">
        <v>75</v>
      </c>
      <c r="B12" s="174"/>
      <c r="C12" s="174"/>
      <c r="D12" s="174"/>
      <c r="E12" s="174"/>
      <c r="F12" s="174"/>
      <c r="G12" s="174"/>
      <c r="H12" s="175"/>
      <c r="I12" s="57"/>
      <c r="J12" s="118">
        <v>0</v>
      </c>
      <c r="K12" s="118"/>
      <c r="L12" s="46"/>
      <c r="M12" s="46"/>
      <c r="N12" s="46"/>
      <c r="O12" s="46"/>
      <c r="P12" s="46"/>
      <c r="Q12" s="46"/>
      <c r="R12" s="46"/>
      <c r="S12" s="46"/>
      <c r="T12" s="46"/>
      <c r="U12" s="46"/>
      <c r="V12" s="46"/>
      <c r="W12" s="46"/>
      <c r="X12" s="46"/>
      <c r="Y12" s="46"/>
      <c r="Z12" s="46"/>
      <c r="AA12" s="46"/>
      <c r="AB12" s="46"/>
      <c r="AC12" s="46"/>
      <c r="AD12" s="1"/>
      <c r="AE12" s="1"/>
      <c r="AH12" s="56"/>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row>
    <row r="13" spans="1:247" s="2" customFormat="1" ht="16.5" customHeight="1" x14ac:dyDescent="0.25">
      <c r="A13" s="176" t="s">
        <v>12</v>
      </c>
      <c r="B13" s="177"/>
      <c r="C13" s="177"/>
      <c r="D13" s="177"/>
      <c r="E13" s="177"/>
      <c r="F13" s="177"/>
      <c r="G13" s="177"/>
      <c r="H13" s="177"/>
      <c r="I13" s="178"/>
      <c r="J13" s="94">
        <v>240</v>
      </c>
      <c r="K13" s="179"/>
      <c r="L13" s="46"/>
      <c r="M13" s="46"/>
      <c r="N13" s="46"/>
      <c r="O13" s="46"/>
      <c r="P13" s="46"/>
      <c r="Q13" s="46"/>
      <c r="R13" s="46"/>
      <c r="S13" s="46"/>
      <c r="T13" s="46"/>
      <c r="U13" s="46"/>
      <c r="V13" s="46"/>
      <c r="W13" s="46"/>
      <c r="X13" s="46"/>
      <c r="Y13" s="46"/>
      <c r="Z13" s="46"/>
      <c r="AA13" s="46"/>
      <c r="AB13" s="46"/>
      <c r="AC13" s="46"/>
      <c r="AD13" s="1"/>
      <c r="AE13" s="1"/>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row>
    <row r="14" spans="1:247" s="2" customFormat="1" ht="18.75" customHeight="1" x14ac:dyDescent="0.25">
      <c r="A14" s="163" t="s">
        <v>89</v>
      </c>
      <c r="B14" s="164"/>
      <c r="C14" s="164"/>
      <c r="D14" s="164"/>
      <c r="E14" s="164"/>
      <c r="F14" s="164"/>
      <c r="G14" s="164"/>
      <c r="H14" s="164"/>
      <c r="I14" s="165"/>
      <c r="J14" s="166">
        <v>0.185</v>
      </c>
      <c r="K14" s="167"/>
      <c r="L14" s="46"/>
      <c r="M14" s="46"/>
      <c r="N14" s="46"/>
      <c r="O14" s="46"/>
      <c r="P14" s="46"/>
      <c r="Q14" s="46"/>
      <c r="R14" s="46"/>
      <c r="S14" s="46"/>
      <c r="T14" s="46"/>
      <c r="U14" s="46"/>
      <c r="V14" s="46"/>
      <c r="W14" s="46"/>
      <c r="X14" s="46"/>
      <c r="Y14" s="46"/>
      <c r="Z14" s="46"/>
      <c r="AA14" s="46"/>
      <c r="AB14" s="46"/>
      <c r="AC14" s="46"/>
      <c r="AD14" s="1"/>
      <c r="AE14" s="1"/>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row>
    <row r="15" spans="1:247" s="2" customFormat="1" ht="16.5" hidden="1" customHeight="1" x14ac:dyDescent="0.25">
      <c r="A15" s="168" t="s">
        <v>88</v>
      </c>
      <c r="B15" s="169"/>
      <c r="C15" s="169"/>
      <c r="D15" s="169"/>
      <c r="E15" s="169"/>
      <c r="F15" s="169"/>
      <c r="G15" s="169"/>
      <c r="H15" s="169"/>
      <c r="I15" s="170"/>
      <c r="J15" s="171">
        <v>240</v>
      </c>
      <c r="K15" s="172"/>
      <c r="L15" s="46"/>
      <c r="M15" s="46"/>
      <c r="N15" s="46"/>
      <c r="O15" s="46"/>
      <c r="P15" s="46"/>
      <c r="Q15" s="46"/>
      <c r="R15" s="46"/>
      <c r="S15" s="46"/>
      <c r="T15" s="46"/>
      <c r="U15" s="46"/>
      <c r="V15" s="46"/>
      <c r="W15" s="46"/>
      <c r="X15" s="46"/>
      <c r="Y15" s="46"/>
      <c r="Z15" s="46"/>
      <c r="AA15" s="46"/>
      <c r="AB15" s="46"/>
      <c r="AC15" s="46"/>
      <c r="AD15" s="1"/>
      <c r="AE15" s="1"/>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row>
    <row r="16" spans="1:247" s="2" customFormat="1" ht="18.75" hidden="1" customHeight="1" x14ac:dyDescent="0.25">
      <c r="A16" s="163" t="s">
        <v>89</v>
      </c>
      <c r="B16" s="164"/>
      <c r="C16" s="164"/>
      <c r="D16" s="164"/>
      <c r="E16" s="164"/>
      <c r="F16" s="164"/>
      <c r="G16" s="164"/>
      <c r="H16" s="164"/>
      <c r="I16" s="165"/>
      <c r="J16" s="166">
        <v>0</v>
      </c>
      <c r="K16" s="167"/>
      <c r="L16" s="46"/>
      <c r="M16" s="46"/>
      <c r="N16" s="46"/>
      <c r="O16" s="46"/>
      <c r="P16" s="46"/>
      <c r="Q16" s="46"/>
      <c r="R16" s="46"/>
      <c r="S16" s="46"/>
      <c r="T16" s="46"/>
      <c r="U16" s="46"/>
      <c r="V16" s="46"/>
      <c r="W16" s="46"/>
      <c r="X16" s="46"/>
      <c r="Y16" s="46"/>
      <c r="Z16" s="46"/>
      <c r="AA16" s="46"/>
      <c r="AB16" s="46"/>
      <c r="AC16" s="46"/>
      <c r="AD16" s="1"/>
      <c r="AE16" s="1"/>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row>
    <row r="17" spans="1:247" s="2" customFormat="1" ht="15.75" hidden="1" customHeight="1" x14ac:dyDescent="0.25">
      <c r="A17" s="168" t="s">
        <v>88</v>
      </c>
      <c r="B17" s="169"/>
      <c r="C17" s="169"/>
      <c r="D17" s="169"/>
      <c r="E17" s="169"/>
      <c r="F17" s="169"/>
      <c r="G17" s="169"/>
      <c r="H17" s="169"/>
      <c r="I17" s="170"/>
      <c r="J17" s="171">
        <f>strok2-J15</f>
        <v>0</v>
      </c>
      <c r="K17" s="172"/>
      <c r="L17" s="46"/>
      <c r="M17" s="46"/>
      <c r="N17" s="46"/>
      <c r="O17" s="46"/>
      <c r="P17" s="46"/>
      <c r="Q17" s="46"/>
      <c r="R17" s="46"/>
      <c r="S17" s="46"/>
      <c r="T17" s="46"/>
      <c r="U17" s="46"/>
      <c r="V17" s="46"/>
      <c r="W17" s="46"/>
      <c r="X17" s="46"/>
      <c r="Y17" s="46"/>
      <c r="Z17" s="46"/>
      <c r="AA17" s="46"/>
      <c r="AB17" s="46"/>
      <c r="AC17" s="46"/>
      <c r="AD17" s="1"/>
      <c r="AE17" s="1"/>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row>
    <row r="18" spans="1:247" s="2" customFormat="1" ht="16.5" customHeight="1" x14ac:dyDescent="0.25">
      <c r="A18" s="155" t="s">
        <v>13</v>
      </c>
      <c r="B18" s="156"/>
      <c r="C18" s="156"/>
      <c r="D18" s="156"/>
      <c r="E18" s="156"/>
      <c r="F18" s="156"/>
      <c r="G18" s="156"/>
      <c r="H18" s="156"/>
      <c r="I18" s="157"/>
      <c r="J18" s="158">
        <v>1</v>
      </c>
      <c r="K18" s="159"/>
      <c r="L18" s="46"/>
      <c r="M18" s="46"/>
      <c r="N18" s="46"/>
      <c r="O18" s="46"/>
      <c r="P18" s="46"/>
      <c r="Q18" s="46"/>
      <c r="R18" s="46"/>
      <c r="S18" s="46"/>
      <c r="T18" s="46"/>
      <c r="U18" s="46"/>
      <c r="V18" s="46"/>
      <c r="W18" s="46"/>
      <c r="X18" s="46"/>
      <c r="Y18" s="46"/>
      <c r="Z18" s="46"/>
      <c r="AA18" s="46"/>
      <c r="AB18" s="46"/>
      <c r="AC18" s="46"/>
      <c r="AD18" s="1"/>
      <c r="AE18" s="1"/>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row>
    <row r="19" spans="1:247" s="2" customFormat="1" ht="15" hidden="1" customHeight="1" x14ac:dyDescent="0.25">
      <c r="A19" s="69" t="str">
        <f>CONCATENATE("Месячный платеж по кредиту, ",O38)</f>
        <v xml:space="preserve">Месячный платеж по кредиту, </v>
      </c>
      <c r="B19" s="70"/>
      <c r="C19" s="70"/>
      <c r="D19" s="70"/>
      <c r="E19" s="70"/>
      <c r="F19" s="70"/>
      <c r="G19" s="70"/>
      <c r="H19" s="44"/>
      <c r="I19" s="58"/>
      <c r="J19" s="102">
        <f>IF(data2=1,sumkred2/strok2,sumkred2*J14/100/((1-POWER(1+J14/1200,-strok2))*12))</f>
        <v>14583.333333333334</v>
      </c>
      <c r="K19" s="103"/>
      <c r="L19" s="46"/>
      <c r="M19" s="46"/>
      <c r="N19" s="46"/>
      <c r="O19" s="46"/>
      <c r="P19" s="46"/>
      <c r="Q19" s="46"/>
      <c r="R19" s="46"/>
      <c r="S19" s="46"/>
      <c r="T19" s="46"/>
      <c r="U19" s="46"/>
      <c r="V19" s="46"/>
      <c r="W19" s="46"/>
      <c r="X19" s="46"/>
      <c r="Y19" s="46"/>
      <c r="Z19" s="46"/>
      <c r="AA19" s="46"/>
      <c r="AB19" s="46"/>
      <c r="AC19" s="46"/>
      <c r="AD19" s="1"/>
      <c r="AE19" s="1"/>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row>
    <row r="20" spans="1:247" s="2" customFormat="1" ht="26.25" customHeight="1" x14ac:dyDescent="0.25">
      <c r="A20" s="160" t="s">
        <v>99</v>
      </c>
      <c r="B20" s="161"/>
      <c r="C20" s="161"/>
      <c r="D20" s="161"/>
      <c r="E20" s="161"/>
      <c r="F20" s="161"/>
      <c r="G20" s="161"/>
      <c r="H20" s="161"/>
      <c r="I20" s="161"/>
      <c r="J20" s="161"/>
      <c r="K20" s="162"/>
      <c r="L20" s="46"/>
      <c r="M20" s="46"/>
      <c r="N20" s="46"/>
      <c r="O20" s="46"/>
      <c r="P20" s="46"/>
      <c r="Q20" s="46"/>
      <c r="R20" s="46"/>
      <c r="S20" s="46"/>
      <c r="T20" s="46"/>
      <c r="U20" s="46"/>
      <c r="V20" s="46"/>
      <c r="W20" s="46"/>
      <c r="X20" s="46"/>
      <c r="Y20" s="46"/>
      <c r="Z20" s="46"/>
      <c r="AA20" s="46"/>
      <c r="AB20" s="46"/>
      <c r="AC20" s="46"/>
      <c r="AD20" s="1"/>
      <c r="AE20" s="1"/>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row>
    <row r="21" spans="1:247" s="2" customFormat="1" ht="13.8" x14ac:dyDescent="0.25">
      <c r="A21" s="69" t="s">
        <v>87</v>
      </c>
      <c r="B21" s="70"/>
      <c r="C21" s="70"/>
      <c r="D21" s="70"/>
      <c r="E21" s="70"/>
      <c r="F21" s="70"/>
      <c r="G21" s="70"/>
      <c r="H21" s="70"/>
      <c r="I21" s="71"/>
      <c r="J21" s="144">
        <v>9.9000000000000008E-3</v>
      </c>
      <c r="K21" s="144"/>
      <c r="L21" s="46"/>
      <c r="M21" s="46"/>
      <c r="N21" s="46"/>
      <c r="O21" s="46"/>
      <c r="P21" s="46"/>
      <c r="Q21" s="46"/>
      <c r="R21" s="46"/>
      <c r="S21" s="46"/>
      <c r="T21" s="46"/>
      <c r="U21" s="46"/>
      <c r="V21" s="46"/>
      <c r="W21" s="46"/>
      <c r="X21" s="46"/>
      <c r="Y21" s="46"/>
      <c r="Z21" s="46"/>
      <c r="AA21" s="46"/>
      <c r="AB21" s="46"/>
      <c r="AC21" s="46"/>
      <c r="AD21" s="1"/>
      <c r="AE21" s="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row>
    <row r="22" spans="1:247" s="2" customFormat="1" ht="16.5" hidden="1" customHeight="1" x14ac:dyDescent="0.25">
      <c r="A22" s="69" t="s">
        <v>76</v>
      </c>
      <c r="B22" s="70"/>
      <c r="C22" s="70"/>
      <c r="D22" s="70"/>
      <c r="E22" s="70"/>
      <c r="F22" s="70"/>
      <c r="G22" s="70"/>
      <c r="H22" s="70"/>
      <c r="I22" s="71"/>
      <c r="J22" s="142">
        <v>0</v>
      </c>
      <c r="K22" s="143"/>
      <c r="L22" s="46"/>
      <c r="M22" s="46"/>
      <c r="N22" s="46"/>
      <c r="O22" s="46"/>
      <c r="P22" s="46"/>
      <c r="Q22" s="46"/>
      <c r="R22" s="46"/>
      <c r="S22" s="46"/>
      <c r="T22" s="46"/>
      <c r="U22" s="46"/>
      <c r="V22" s="46"/>
      <c r="W22" s="46"/>
      <c r="X22" s="46"/>
      <c r="Y22" s="46"/>
      <c r="Z22" s="46"/>
      <c r="AA22" s="46"/>
      <c r="AB22" s="46"/>
      <c r="AC22" s="46"/>
      <c r="AD22" s="1"/>
      <c r="AE22" s="1"/>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row>
    <row r="23" spans="1:247" s="2" customFormat="1" ht="16.5" customHeight="1" x14ac:dyDescent="0.25">
      <c r="A23" s="69" t="s">
        <v>84</v>
      </c>
      <c r="B23" s="70"/>
      <c r="C23" s="70"/>
      <c r="D23" s="70"/>
      <c r="E23" s="70"/>
      <c r="F23" s="70"/>
      <c r="G23" s="70"/>
      <c r="H23" s="70"/>
      <c r="I23" s="71"/>
      <c r="J23" s="153" t="s">
        <v>85</v>
      </c>
      <c r="K23" s="154"/>
      <c r="L23" s="46"/>
      <c r="M23" s="46"/>
      <c r="N23" s="46"/>
      <c r="O23" s="46"/>
      <c r="P23" s="46"/>
      <c r="Q23" s="46"/>
      <c r="R23" s="46"/>
      <c r="S23" s="46"/>
      <c r="T23" s="46"/>
      <c r="U23" s="46"/>
      <c r="V23" s="46"/>
      <c r="W23" s="46"/>
      <c r="X23" s="46"/>
      <c r="Y23" s="46"/>
      <c r="Z23" s="46"/>
      <c r="AA23" s="46"/>
      <c r="AB23" s="46"/>
      <c r="AC23" s="46"/>
      <c r="AD23" s="1"/>
      <c r="AE23" s="1"/>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row>
    <row r="24" spans="1:247" s="2" customFormat="1" ht="19.5" hidden="1" customHeight="1" x14ac:dyDescent="0.25">
      <c r="A24" s="69" t="s">
        <v>66</v>
      </c>
      <c r="B24" s="70"/>
      <c r="C24" s="70"/>
      <c r="D24" s="70"/>
      <c r="E24" s="70"/>
      <c r="F24" s="70"/>
      <c r="G24" s="70"/>
      <c r="H24" s="70"/>
      <c r="I24" s="71"/>
      <c r="J24" s="145">
        <v>0</v>
      </c>
      <c r="K24" s="146"/>
      <c r="L24" s="46"/>
      <c r="M24" s="46"/>
      <c r="N24" s="46"/>
      <c r="O24" s="46"/>
      <c r="P24" s="46"/>
      <c r="Q24" s="46"/>
      <c r="R24" s="46"/>
      <c r="S24" s="46"/>
      <c r="T24" s="46"/>
      <c r="U24" s="46"/>
      <c r="V24" s="46"/>
      <c r="W24" s="46"/>
      <c r="X24" s="46"/>
      <c r="Y24" s="46"/>
      <c r="Z24" s="46"/>
      <c r="AA24" s="46"/>
      <c r="AB24" s="46"/>
      <c r="AC24" s="46"/>
      <c r="AD24" s="1"/>
      <c r="AE24" s="1"/>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row>
    <row r="25" spans="1:247" s="2" customFormat="1" ht="19.5" customHeight="1" x14ac:dyDescent="0.25">
      <c r="A25" s="150" t="s">
        <v>105</v>
      </c>
      <c r="B25" s="151"/>
      <c r="C25" s="151"/>
      <c r="D25" s="151"/>
      <c r="E25" s="151"/>
      <c r="F25" s="151"/>
      <c r="G25" s="151"/>
      <c r="H25" s="151"/>
      <c r="I25" s="152"/>
      <c r="J25" s="144">
        <v>2.9999999999999997E-4</v>
      </c>
      <c r="K25" s="144"/>
      <c r="L25" s="46"/>
      <c r="M25" s="46"/>
      <c r="N25" s="46"/>
      <c r="O25" s="46"/>
      <c r="P25" s="46"/>
      <c r="Q25" s="46"/>
      <c r="R25" s="46"/>
      <c r="S25" s="46"/>
      <c r="T25" s="46"/>
      <c r="U25" s="46"/>
      <c r="V25" s="46"/>
      <c r="W25" s="46"/>
      <c r="X25" s="46"/>
      <c r="Y25" s="46"/>
      <c r="Z25" s="46"/>
      <c r="AA25" s="46"/>
      <c r="AB25" s="46"/>
      <c r="AC25" s="46"/>
      <c r="AD25" s="1"/>
      <c r="AE25" s="1"/>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row>
    <row r="26" spans="1:247" s="2" customFormat="1" ht="32.25" customHeight="1" x14ac:dyDescent="0.25">
      <c r="A26" s="147" t="s">
        <v>100</v>
      </c>
      <c r="B26" s="148"/>
      <c r="C26" s="148"/>
      <c r="D26" s="148"/>
      <c r="E26" s="148"/>
      <c r="F26" s="148"/>
      <c r="G26" s="148"/>
      <c r="H26" s="148"/>
      <c r="I26" s="148"/>
      <c r="J26" s="148"/>
      <c r="K26" s="149"/>
      <c r="L26" s="46"/>
      <c r="M26" s="46"/>
      <c r="N26" s="46"/>
      <c r="O26" s="46"/>
      <c r="P26" s="46"/>
      <c r="Q26" s="46"/>
      <c r="R26" s="46"/>
      <c r="S26" s="46"/>
      <c r="T26" s="46"/>
      <c r="U26" s="46"/>
      <c r="V26" s="46"/>
      <c r="W26" s="46"/>
      <c r="X26" s="46"/>
      <c r="Y26" s="46"/>
      <c r="Z26" s="46"/>
      <c r="AA26" s="46"/>
      <c r="AB26" s="46"/>
      <c r="AC26" s="46"/>
      <c r="AD26" s="1"/>
      <c r="AE26" s="1"/>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row>
    <row r="27" spans="1:247" s="1" customFormat="1" ht="13.8" x14ac:dyDescent="0.25">
      <c r="A27" s="138" t="s">
        <v>94</v>
      </c>
      <c r="B27" s="129"/>
      <c r="C27" s="129"/>
      <c r="D27" s="129"/>
      <c r="E27" s="129"/>
      <c r="F27" s="129"/>
      <c r="G27" s="129"/>
      <c r="H27" s="129"/>
      <c r="I27" s="130"/>
      <c r="J27" s="141">
        <v>17000</v>
      </c>
      <c r="K27" s="141"/>
      <c r="L27" s="46"/>
      <c r="M27" s="46"/>
      <c r="N27" s="46"/>
      <c r="O27" s="46"/>
      <c r="P27" s="46"/>
      <c r="Q27" s="46"/>
      <c r="R27" s="46"/>
      <c r="S27" s="46"/>
      <c r="T27" s="46"/>
      <c r="U27" s="46"/>
      <c r="V27" s="46"/>
      <c r="W27" s="46"/>
      <c r="X27" s="46"/>
      <c r="Y27" s="46"/>
      <c r="Z27" s="46"/>
      <c r="AA27" s="46"/>
      <c r="AB27" s="46"/>
      <c r="AC27" s="46"/>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59"/>
      <c r="DO27" s="59"/>
      <c r="DP27" s="59"/>
      <c r="DQ27" s="59"/>
      <c r="DR27" s="59"/>
      <c r="DS27" s="59"/>
      <c r="DT27" s="59"/>
      <c r="DU27" s="59"/>
      <c r="DV27" s="59"/>
      <c r="DW27" s="59"/>
      <c r="DX27" s="59"/>
      <c r="DY27" s="59"/>
      <c r="DZ27" s="59"/>
      <c r="EA27" s="59"/>
      <c r="EB27" s="59"/>
      <c r="EC27" s="59"/>
      <c r="ED27" s="59"/>
      <c r="EE27" s="59"/>
      <c r="EF27" s="59"/>
      <c r="EG27" s="59"/>
      <c r="EH27" s="59"/>
      <c r="EI27" s="59"/>
      <c r="EJ27" s="59"/>
      <c r="EK27" s="59"/>
      <c r="EL27" s="59"/>
      <c r="EM27" s="59"/>
      <c r="EN27" s="59"/>
      <c r="EO27" s="59"/>
      <c r="EP27" s="59"/>
      <c r="EQ27" s="59"/>
      <c r="ER27" s="59"/>
      <c r="ES27" s="59"/>
      <c r="ET27" s="59"/>
      <c r="EU27" s="59"/>
      <c r="EV27" s="59"/>
      <c r="EW27" s="59"/>
      <c r="EX27" s="59"/>
      <c r="EY27" s="59"/>
      <c r="EZ27" s="59"/>
      <c r="FA27" s="59"/>
      <c r="FB27" s="59"/>
      <c r="FC27" s="59"/>
      <c r="FD27" s="59"/>
      <c r="FE27" s="59"/>
      <c r="FF27" s="59"/>
      <c r="FG27" s="59"/>
      <c r="FH27" s="59"/>
      <c r="FI27" s="59"/>
      <c r="FJ27" s="59"/>
      <c r="FK27" s="59"/>
      <c r="FL27" s="59"/>
      <c r="FM27" s="59"/>
      <c r="FN27" s="59"/>
      <c r="FO27" s="59"/>
      <c r="FP27" s="59"/>
      <c r="FQ27" s="59"/>
      <c r="FR27" s="59"/>
      <c r="FS27" s="59"/>
      <c r="FT27" s="59"/>
      <c r="FU27" s="59"/>
      <c r="FV27" s="59"/>
      <c r="FW27" s="59"/>
      <c r="FX27" s="59"/>
      <c r="FY27" s="59"/>
      <c r="FZ27" s="59"/>
      <c r="GA27" s="59"/>
      <c r="GB27" s="59"/>
      <c r="GC27" s="59"/>
      <c r="GD27" s="59"/>
      <c r="GE27" s="59"/>
      <c r="GF27" s="59"/>
      <c r="GG27" s="59"/>
      <c r="GH27" s="59"/>
      <c r="GI27" s="59"/>
      <c r="GJ27" s="59"/>
      <c r="GK27" s="59"/>
      <c r="GL27" s="59"/>
      <c r="GM27" s="59"/>
      <c r="GN27" s="59"/>
      <c r="GO27" s="59"/>
      <c r="GP27" s="59"/>
      <c r="GQ27" s="59"/>
      <c r="GR27" s="59"/>
      <c r="GS27" s="59"/>
      <c r="GT27" s="59"/>
      <c r="GU27" s="59"/>
      <c r="GV27" s="59"/>
      <c r="GW27" s="59"/>
      <c r="GX27" s="59"/>
      <c r="GY27" s="59"/>
      <c r="GZ27" s="59"/>
      <c r="HA27" s="59"/>
      <c r="HB27" s="59"/>
      <c r="HC27" s="59"/>
      <c r="HD27" s="59"/>
      <c r="HE27" s="59"/>
      <c r="HF27" s="59"/>
      <c r="HG27" s="59"/>
      <c r="HH27" s="59"/>
      <c r="HI27" s="59"/>
      <c r="HJ27" s="59"/>
      <c r="HK27" s="59"/>
      <c r="HL27" s="59"/>
      <c r="HM27" s="59"/>
      <c r="HN27" s="59"/>
      <c r="HO27" s="59"/>
      <c r="HP27" s="59"/>
      <c r="HQ27" s="59"/>
      <c r="HR27" s="59"/>
      <c r="HS27" s="59"/>
      <c r="HT27" s="59"/>
      <c r="HU27" s="59"/>
      <c r="HV27" s="59"/>
      <c r="HW27" s="59"/>
      <c r="HX27" s="59"/>
      <c r="HY27" s="59"/>
      <c r="HZ27" s="59"/>
      <c r="IA27" s="59"/>
      <c r="IB27" s="59"/>
      <c r="IC27" s="59"/>
      <c r="ID27" s="59"/>
      <c r="IE27" s="59"/>
      <c r="IF27" s="59"/>
      <c r="IG27" s="59"/>
      <c r="IH27" s="59"/>
      <c r="II27" s="59"/>
      <c r="IJ27" s="59"/>
      <c r="IK27" s="59"/>
      <c r="IL27" s="59"/>
      <c r="IM27" s="59"/>
    </row>
    <row r="28" spans="1:247" s="1" customFormat="1" ht="13.8" x14ac:dyDescent="0.25">
      <c r="A28" s="138" t="s">
        <v>86</v>
      </c>
      <c r="B28" s="139"/>
      <c r="C28" s="139"/>
      <c r="D28" s="139"/>
      <c r="E28" s="139"/>
      <c r="F28" s="139"/>
      <c r="G28" s="139"/>
      <c r="H28" s="139"/>
      <c r="I28" s="140"/>
      <c r="J28" s="144">
        <v>1E-3</v>
      </c>
      <c r="K28" s="144"/>
      <c r="L28" s="46"/>
      <c r="M28" s="46"/>
      <c r="N28" s="46"/>
      <c r="O28" s="46"/>
      <c r="P28" s="46"/>
      <c r="Q28" s="46"/>
      <c r="R28" s="46"/>
      <c r="S28" s="46"/>
      <c r="T28" s="46"/>
      <c r="U28" s="46"/>
      <c r="V28" s="46"/>
      <c r="W28" s="46"/>
      <c r="X28" s="46"/>
      <c r="Y28" s="46"/>
      <c r="Z28" s="46"/>
      <c r="AA28" s="46"/>
      <c r="AB28" s="46"/>
      <c r="AC28" s="46"/>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59"/>
      <c r="DB28" s="59"/>
      <c r="DC28" s="59"/>
      <c r="DD28" s="59"/>
      <c r="DE28" s="59"/>
      <c r="DF28" s="59"/>
      <c r="DG28" s="59"/>
      <c r="DH28" s="59"/>
      <c r="DI28" s="59"/>
      <c r="DJ28" s="59"/>
      <c r="DK28" s="59"/>
      <c r="DL28" s="59"/>
      <c r="DM28" s="59"/>
      <c r="DN28" s="59"/>
      <c r="DO28" s="59"/>
      <c r="DP28" s="59"/>
      <c r="DQ28" s="59"/>
      <c r="DR28" s="59"/>
      <c r="DS28" s="59"/>
      <c r="DT28" s="59"/>
      <c r="DU28" s="59"/>
      <c r="DV28" s="59"/>
      <c r="DW28" s="59"/>
      <c r="DX28" s="59"/>
      <c r="DY28" s="59"/>
      <c r="DZ28" s="59"/>
      <c r="EA28" s="59"/>
      <c r="EB28" s="59"/>
      <c r="EC28" s="59"/>
      <c r="ED28" s="59"/>
      <c r="EE28" s="59"/>
      <c r="EF28" s="59"/>
      <c r="EG28" s="59"/>
      <c r="EH28" s="59"/>
      <c r="EI28" s="59"/>
      <c r="EJ28" s="59"/>
      <c r="EK28" s="59"/>
      <c r="EL28" s="59"/>
      <c r="EM28" s="59"/>
      <c r="EN28" s="59"/>
      <c r="EO28" s="59"/>
      <c r="EP28" s="59"/>
      <c r="EQ28" s="59"/>
      <c r="ER28" s="59"/>
      <c r="ES28" s="59"/>
      <c r="ET28" s="59"/>
      <c r="EU28" s="59"/>
      <c r="EV28" s="59"/>
      <c r="EW28" s="59"/>
      <c r="EX28" s="59"/>
      <c r="EY28" s="59"/>
      <c r="EZ28" s="59"/>
      <c r="FA28" s="59"/>
      <c r="FB28" s="59"/>
      <c r="FC28" s="59"/>
      <c r="FD28" s="59"/>
      <c r="FE28" s="59"/>
      <c r="FF28" s="59"/>
      <c r="FG28" s="59"/>
      <c r="FH28" s="59"/>
      <c r="FI28" s="59"/>
      <c r="FJ28" s="59"/>
      <c r="FK28" s="59"/>
      <c r="FL28" s="59"/>
      <c r="FM28" s="59"/>
      <c r="FN28" s="59"/>
      <c r="FO28" s="59"/>
      <c r="FP28" s="59"/>
      <c r="FQ28" s="59"/>
      <c r="FR28" s="59"/>
      <c r="FS28" s="59"/>
      <c r="FT28" s="59"/>
      <c r="FU28" s="59"/>
      <c r="FV28" s="59"/>
      <c r="FW28" s="59"/>
      <c r="FX28" s="59"/>
      <c r="FY28" s="59"/>
      <c r="FZ28" s="59"/>
      <c r="GA28" s="59"/>
      <c r="GB28" s="59"/>
      <c r="GC28" s="59"/>
      <c r="GD28" s="59"/>
      <c r="GE28" s="59"/>
      <c r="GF28" s="59"/>
      <c r="GG28" s="59"/>
      <c r="GH28" s="59"/>
      <c r="GI28" s="59"/>
      <c r="GJ28" s="59"/>
      <c r="GK28" s="59"/>
      <c r="GL28" s="59"/>
      <c r="GM28" s="59"/>
      <c r="GN28" s="59"/>
      <c r="GO28" s="59"/>
      <c r="GP28" s="59"/>
      <c r="GQ28" s="59"/>
      <c r="GR28" s="59"/>
      <c r="GS28" s="59"/>
      <c r="GT28" s="59"/>
      <c r="GU28" s="59"/>
      <c r="GV28" s="59"/>
      <c r="GW28" s="59"/>
      <c r="GX28" s="59"/>
      <c r="GY28" s="59"/>
      <c r="GZ28" s="59"/>
      <c r="HA28" s="59"/>
      <c r="HB28" s="59"/>
      <c r="HC28" s="59"/>
      <c r="HD28" s="59"/>
      <c r="HE28" s="59"/>
      <c r="HF28" s="59"/>
      <c r="HG28" s="59"/>
      <c r="HH28" s="59"/>
      <c r="HI28" s="59"/>
      <c r="HJ28" s="59"/>
      <c r="HK28" s="59"/>
      <c r="HL28" s="59"/>
      <c r="HM28" s="59"/>
      <c r="HN28" s="59"/>
      <c r="HO28" s="59"/>
      <c r="HP28" s="59"/>
      <c r="HQ28" s="59"/>
      <c r="HR28" s="59"/>
      <c r="HS28" s="59"/>
      <c r="HT28" s="59"/>
      <c r="HU28" s="59"/>
      <c r="HV28" s="59"/>
      <c r="HW28" s="59"/>
      <c r="HX28" s="59"/>
      <c r="HY28" s="59"/>
      <c r="HZ28" s="59"/>
      <c r="IA28" s="59"/>
      <c r="IB28" s="59"/>
      <c r="IC28" s="59"/>
      <c r="ID28" s="59"/>
      <c r="IE28" s="59"/>
      <c r="IF28" s="59"/>
      <c r="IG28" s="59"/>
      <c r="IH28" s="59"/>
      <c r="II28" s="59"/>
      <c r="IJ28" s="59"/>
      <c r="IK28" s="59"/>
      <c r="IL28" s="59"/>
      <c r="IM28" s="59"/>
    </row>
    <row r="29" spans="1:247" s="1" customFormat="1" ht="30" customHeight="1" x14ac:dyDescent="0.25">
      <c r="A29" s="76" t="s">
        <v>96</v>
      </c>
      <c r="B29" s="139"/>
      <c r="C29" s="139"/>
      <c r="D29" s="139"/>
      <c r="E29" s="139"/>
      <c r="F29" s="139"/>
      <c r="G29" s="139"/>
      <c r="H29" s="139"/>
      <c r="I29" s="140"/>
      <c r="J29" s="144">
        <v>3.0000000000000001E-3</v>
      </c>
      <c r="K29" s="144"/>
      <c r="L29" s="46"/>
      <c r="M29" s="46"/>
      <c r="N29" s="46"/>
      <c r="O29" s="46"/>
      <c r="P29" s="46"/>
      <c r="Q29" s="46"/>
      <c r="R29" s="46"/>
      <c r="S29" s="46"/>
      <c r="T29" s="46"/>
      <c r="U29" s="46"/>
      <c r="V29" s="46"/>
      <c r="W29" s="46"/>
      <c r="X29" s="46"/>
      <c r="Y29" s="46"/>
      <c r="Z29" s="46"/>
      <c r="AA29" s="46"/>
      <c r="AB29" s="46"/>
      <c r="AC29" s="46"/>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59"/>
      <c r="DO29" s="59"/>
      <c r="DP29" s="59"/>
      <c r="DQ29" s="59"/>
      <c r="DR29" s="59"/>
      <c r="DS29" s="59"/>
      <c r="DT29" s="59"/>
      <c r="DU29" s="59"/>
      <c r="DV29" s="59"/>
      <c r="DW29" s="59"/>
      <c r="DX29" s="59"/>
      <c r="DY29" s="59"/>
      <c r="DZ29" s="59"/>
      <c r="EA29" s="59"/>
      <c r="EB29" s="59"/>
      <c r="EC29" s="59"/>
      <c r="ED29" s="59"/>
      <c r="EE29" s="59"/>
      <c r="EF29" s="59"/>
      <c r="EG29" s="59"/>
      <c r="EH29" s="59"/>
      <c r="EI29" s="59"/>
      <c r="EJ29" s="59"/>
      <c r="EK29" s="59"/>
      <c r="EL29" s="59"/>
      <c r="EM29" s="59"/>
      <c r="EN29" s="59"/>
      <c r="EO29" s="59"/>
      <c r="EP29" s="59"/>
      <c r="EQ29" s="59"/>
      <c r="ER29" s="59"/>
      <c r="ES29" s="59"/>
      <c r="ET29" s="59"/>
      <c r="EU29" s="59"/>
      <c r="EV29" s="59"/>
      <c r="EW29" s="59"/>
      <c r="EX29" s="59"/>
      <c r="EY29" s="59"/>
      <c r="EZ29" s="59"/>
      <c r="FA29" s="59"/>
      <c r="FB29" s="59"/>
      <c r="FC29" s="59"/>
      <c r="FD29" s="59"/>
      <c r="FE29" s="59"/>
      <c r="FF29" s="59"/>
      <c r="FG29" s="59"/>
      <c r="FH29" s="59"/>
      <c r="FI29" s="59"/>
      <c r="FJ29" s="59"/>
      <c r="FK29" s="59"/>
      <c r="FL29" s="59"/>
      <c r="FM29" s="59"/>
      <c r="FN29" s="59"/>
      <c r="FO29" s="59"/>
      <c r="FP29" s="59"/>
      <c r="FQ29" s="59"/>
      <c r="FR29" s="59"/>
      <c r="FS29" s="59"/>
      <c r="FT29" s="59"/>
      <c r="FU29" s="59"/>
      <c r="FV29" s="59"/>
      <c r="FW29" s="59"/>
      <c r="FX29" s="59"/>
      <c r="FY29" s="59"/>
      <c r="FZ29" s="59"/>
      <c r="GA29" s="59"/>
      <c r="GB29" s="59"/>
      <c r="GC29" s="59"/>
      <c r="GD29" s="59"/>
      <c r="GE29" s="59"/>
      <c r="GF29" s="59"/>
      <c r="GG29" s="59"/>
      <c r="GH29" s="59"/>
      <c r="GI29" s="59"/>
      <c r="GJ29" s="59"/>
      <c r="GK29" s="59"/>
      <c r="GL29" s="59"/>
      <c r="GM29" s="59"/>
      <c r="GN29" s="59"/>
      <c r="GO29" s="59"/>
      <c r="GP29" s="59"/>
      <c r="GQ29" s="59"/>
      <c r="GR29" s="59"/>
      <c r="GS29" s="59"/>
      <c r="GT29" s="59"/>
      <c r="GU29" s="59"/>
      <c r="GV29" s="59"/>
      <c r="GW29" s="59"/>
      <c r="GX29" s="59"/>
      <c r="GY29" s="59"/>
      <c r="GZ29" s="59"/>
      <c r="HA29" s="59"/>
      <c r="HB29" s="59"/>
      <c r="HC29" s="59"/>
      <c r="HD29" s="59"/>
      <c r="HE29" s="59"/>
      <c r="HF29" s="59"/>
      <c r="HG29" s="59"/>
      <c r="HH29" s="59"/>
      <c r="HI29" s="59"/>
      <c r="HJ29" s="59"/>
      <c r="HK29" s="59"/>
      <c r="HL29" s="59"/>
      <c r="HM29" s="59"/>
      <c r="HN29" s="59"/>
      <c r="HO29" s="59"/>
      <c r="HP29" s="59"/>
      <c r="HQ29" s="59"/>
      <c r="HR29" s="59"/>
      <c r="HS29" s="59"/>
      <c r="HT29" s="59"/>
      <c r="HU29" s="59"/>
      <c r="HV29" s="59"/>
      <c r="HW29" s="59"/>
      <c r="HX29" s="59"/>
      <c r="HY29" s="59"/>
      <c r="HZ29" s="59"/>
      <c r="IA29" s="59"/>
      <c r="IB29" s="59"/>
      <c r="IC29" s="59"/>
      <c r="ID29" s="59"/>
      <c r="IE29" s="59"/>
      <c r="IF29" s="59"/>
      <c r="IG29" s="59"/>
      <c r="IH29" s="59"/>
      <c r="II29" s="59"/>
      <c r="IJ29" s="59"/>
      <c r="IK29" s="59"/>
      <c r="IL29" s="59"/>
      <c r="IM29" s="59"/>
    </row>
    <row r="30" spans="1:247" s="1" customFormat="1" ht="13.8" x14ac:dyDescent="0.25">
      <c r="A30" s="138" t="s">
        <v>97</v>
      </c>
      <c r="B30" s="139"/>
      <c r="C30" s="139"/>
      <c r="D30" s="139"/>
      <c r="E30" s="139"/>
      <c r="F30" s="139"/>
      <c r="G30" s="139"/>
      <c r="H30" s="139"/>
      <c r="I30" s="140"/>
      <c r="J30" s="144">
        <v>8.0000000000000002E-3</v>
      </c>
      <c r="K30" s="144"/>
      <c r="L30" s="46"/>
      <c r="M30" s="46"/>
      <c r="N30" s="46"/>
      <c r="O30" s="46"/>
      <c r="P30" s="46"/>
      <c r="Q30" s="46"/>
      <c r="R30" s="46"/>
      <c r="S30" s="46"/>
      <c r="T30" s="46"/>
      <c r="U30" s="46"/>
      <c r="V30" s="46"/>
      <c r="W30" s="46"/>
      <c r="X30" s="46"/>
      <c r="Y30" s="46"/>
      <c r="Z30" s="46"/>
      <c r="AA30" s="46"/>
      <c r="AB30" s="46"/>
      <c r="AC30" s="46"/>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59"/>
      <c r="DH30" s="59"/>
      <c r="DI30" s="59"/>
      <c r="DJ30" s="59"/>
      <c r="DK30" s="59"/>
      <c r="DL30" s="59"/>
      <c r="DM30" s="59"/>
      <c r="DN30" s="59"/>
      <c r="DO30" s="59"/>
      <c r="DP30" s="59"/>
      <c r="DQ30" s="59"/>
      <c r="DR30" s="59"/>
      <c r="DS30" s="59"/>
      <c r="DT30" s="59"/>
      <c r="DU30" s="59"/>
      <c r="DV30" s="59"/>
      <c r="DW30" s="59"/>
      <c r="DX30" s="59"/>
      <c r="DY30" s="59"/>
      <c r="DZ30" s="59"/>
      <c r="EA30" s="59"/>
      <c r="EB30" s="59"/>
      <c r="EC30" s="59"/>
      <c r="ED30" s="59"/>
      <c r="EE30" s="59"/>
      <c r="EF30" s="59"/>
      <c r="EG30" s="59"/>
      <c r="EH30" s="59"/>
      <c r="EI30" s="59"/>
      <c r="EJ30" s="59"/>
      <c r="EK30" s="59"/>
      <c r="EL30" s="59"/>
      <c r="EM30" s="59"/>
      <c r="EN30" s="59"/>
      <c r="EO30" s="59"/>
      <c r="EP30" s="59"/>
      <c r="EQ30" s="59"/>
      <c r="ER30" s="59"/>
      <c r="ES30" s="59"/>
      <c r="ET30" s="59"/>
      <c r="EU30" s="59"/>
      <c r="EV30" s="59"/>
      <c r="EW30" s="59"/>
      <c r="EX30" s="59"/>
      <c r="EY30" s="59"/>
      <c r="EZ30" s="59"/>
      <c r="FA30" s="59"/>
      <c r="FB30" s="59"/>
      <c r="FC30" s="59"/>
      <c r="FD30" s="59"/>
      <c r="FE30" s="59"/>
      <c r="FF30" s="59"/>
      <c r="FG30" s="59"/>
      <c r="FH30" s="59"/>
      <c r="FI30" s="59"/>
      <c r="FJ30" s="59"/>
      <c r="FK30" s="59"/>
      <c r="FL30" s="59"/>
      <c r="FM30" s="59"/>
      <c r="FN30" s="59"/>
      <c r="FO30" s="59"/>
      <c r="FP30" s="59"/>
      <c r="FQ30" s="59"/>
      <c r="FR30" s="59"/>
      <c r="FS30" s="59"/>
      <c r="FT30" s="59"/>
      <c r="FU30" s="59"/>
      <c r="FV30" s="59"/>
      <c r="FW30" s="59"/>
      <c r="FX30" s="59"/>
      <c r="FY30" s="59"/>
      <c r="FZ30" s="59"/>
      <c r="GA30" s="59"/>
      <c r="GB30" s="59"/>
      <c r="GC30" s="59"/>
      <c r="GD30" s="59"/>
      <c r="GE30" s="59"/>
      <c r="GF30" s="59"/>
      <c r="GG30" s="59"/>
      <c r="GH30" s="59"/>
      <c r="GI30" s="59"/>
      <c r="GJ30" s="59"/>
      <c r="GK30" s="59"/>
      <c r="GL30" s="59"/>
      <c r="GM30" s="59"/>
      <c r="GN30" s="59"/>
      <c r="GO30" s="59"/>
      <c r="GP30" s="59"/>
      <c r="GQ30" s="59"/>
      <c r="GR30" s="59"/>
      <c r="GS30" s="59"/>
      <c r="GT30" s="59"/>
      <c r="GU30" s="59"/>
      <c r="GV30" s="59"/>
      <c r="GW30" s="59"/>
      <c r="GX30" s="59"/>
      <c r="GY30" s="59"/>
      <c r="GZ30" s="59"/>
      <c r="HA30" s="59"/>
      <c r="HB30" s="59"/>
      <c r="HC30" s="59"/>
      <c r="HD30" s="59"/>
      <c r="HE30" s="59"/>
      <c r="HF30" s="59"/>
      <c r="HG30" s="59"/>
      <c r="HH30" s="59"/>
      <c r="HI30" s="59"/>
      <c r="HJ30" s="59"/>
      <c r="HK30" s="59"/>
      <c r="HL30" s="59"/>
      <c r="HM30" s="59"/>
      <c r="HN30" s="59"/>
      <c r="HO30" s="59"/>
      <c r="HP30" s="59"/>
      <c r="HQ30" s="59"/>
      <c r="HR30" s="59"/>
      <c r="HS30" s="59"/>
      <c r="HT30" s="59"/>
      <c r="HU30" s="59"/>
      <c r="HV30" s="59"/>
      <c r="HW30" s="59"/>
      <c r="HX30" s="59"/>
      <c r="HY30" s="59"/>
      <c r="HZ30" s="59"/>
      <c r="IA30" s="59"/>
      <c r="IB30" s="59"/>
      <c r="IC30" s="59"/>
      <c r="ID30" s="59"/>
      <c r="IE30" s="59"/>
      <c r="IF30" s="59"/>
      <c r="IG30" s="59"/>
      <c r="IH30" s="59"/>
      <c r="II30" s="59"/>
      <c r="IJ30" s="59"/>
      <c r="IK30" s="59"/>
      <c r="IL30" s="59"/>
      <c r="IM30" s="59"/>
    </row>
    <row r="31" spans="1:247" s="1" customFormat="1" ht="13.8" x14ac:dyDescent="0.25">
      <c r="A31" s="138" t="s">
        <v>98</v>
      </c>
      <c r="B31" s="139"/>
      <c r="C31" s="139"/>
      <c r="D31" s="139"/>
      <c r="E31" s="139"/>
      <c r="F31" s="139"/>
      <c r="G31" s="139"/>
      <c r="H31" s="139"/>
      <c r="I31" s="140"/>
      <c r="J31" s="141">
        <v>5260</v>
      </c>
      <c r="K31" s="141"/>
      <c r="L31" s="46" t="s">
        <v>104</v>
      </c>
      <c r="M31" s="46"/>
      <c r="N31" s="46"/>
      <c r="O31" s="46"/>
      <c r="P31" s="46"/>
      <c r="Q31" s="46"/>
      <c r="R31" s="46"/>
      <c r="S31" s="46"/>
      <c r="T31" s="46"/>
      <c r="U31" s="46"/>
      <c r="V31" s="46"/>
      <c r="W31" s="46"/>
      <c r="X31" s="46"/>
      <c r="Y31" s="46"/>
      <c r="Z31" s="46"/>
      <c r="AA31" s="46"/>
      <c r="AB31" s="46"/>
      <c r="AC31" s="46"/>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59"/>
      <c r="DO31" s="59"/>
      <c r="DP31" s="59"/>
      <c r="DQ31" s="59"/>
      <c r="DR31" s="59"/>
      <c r="DS31" s="59"/>
      <c r="DT31" s="59"/>
      <c r="DU31" s="59"/>
      <c r="DV31" s="59"/>
      <c r="DW31" s="59"/>
      <c r="DX31" s="59"/>
      <c r="DY31" s="59"/>
      <c r="DZ31" s="59"/>
      <c r="EA31" s="59"/>
      <c r="EB31" s="59"/>
      <c r="EC31" s="59"/>
      <c r="ED31" s="59"/>
      <c r="EE31" s="59"/>
      <c r="EF31" s="59"/>
      <c r="EG31" s="59"/>
      <c r="EH31" s="59"/>
      <c r="EI31" s="59"/>
      <c r="EJ31" s="59"/>
      <c r="EK31" s="59"/>
      <c r="EL31" s="59"/>
      <c r="EM31" s="59"/>
      <c r="EN31" s="59"/>
      <c r="EO31" s="59"/>
      <c r="EP31" s="59"/>
      <c r="EQ31" s="59"/>
      <c r="ER31" s="59"/>
      <c r="ES31" s="59"/>
      <c r="ET31" s="59"/>
      <c r="EU31" s="59"/>
      <c r="EV31" s="59"/>
      <c r="EW31" s="59"/>
      <c r="EX31" s="59"/>
      <c r="EY31" s="59"/>
      <c r="EZ31" s="59"/>
      <c r="FA31" s="59"/>
      <c r="FB31" s="59"/>
      <c r="FC31" s="59"/>
      <c r="FD31" s="59"/>
      <c r="FE31" s="59"/>
      <c r="FF31" s="59"/>
      <c r="FG31" s="59"/>
      <c r="FH31" s="59"/>
      <c r="FI31" s="59"/>
      <c r="FJ31" s="59"/>
      <c r="FK31" s="59"/>
      <c r="FL31" s="59"/>
      <c r="FM31" s="59"/>
      <c r="FN31" s="59"/>
      <c r="FO31" s="59"/>
      <c r="FP31" s="59"/>
      <c r="FQ31" s="59"/>
      <c r="FR31" s="59"/>
      <c r="FS31" s="59"/>
      <c r="FT31" s="59"/>
      <c r="FU31" s="59"/>
      <c r="FV31" s="59"/>
      <c r="FW31" s="59"/>
      <c r="FX31" s="59"/>
      <c r="FY31" s="59"/>
      <c r="FZ31" s="59"/>
      <c r="GA31" s="59"/>
      <c r="GB31" s="59"/>
      <c r="GC31" s="59"/>
      <c r="GD31" s="59"/>
      <c r="GE31" s="59"/>
      <c r="GF31" s="59"/>
      <c r="GG31" s="59"/>
      <c r="GH31" s="59"/>
      <c r="GI31" s="59"/>
      <c r="GJ31" s="59"/>
      <c r="GK31" s="59"/>
      <c r="GL31" s="59"/>
      <c r="GM31" s="59"/>
      <c r="GN31" s="59"/>
      <c r="GO31" s="59"/>
      <c r="GP31" s="59"/>
      <c r="GQ31" s="59"/>
      <c r="GR31" s="59"/>
      <c r="GS31" s="59"/>
      <c r="GT31" s="59"/>
      <c r="GU31" s="59"/>
      <c r="GV31" s="59"/>
      <c r="GW31" s="59"/>
      <c r="GX31" s="59"/>
      <c r="GY31" s="59"/>
      <c r="GZ31" s="59"/>
      <c r="HA31" s="59"/>
      <c r="HB31" s="59"/>
      <c r="HC31" s="59"/>
      <c r="HD31" s="59"/>
      <c r="HE31" s="59"/>
      <c r="HF31" s="59"/>
      <c r="HG31" s="59"/>
      <c r="HH31" s="59"/>
      <c r="HI31" s="59"/>
      <c r="HJ31" s="59"/>
      <c r="HK31" s="59"/>
      <c r="HL31" s="59"/>
      <c r="HM31" s="59"/>
      <c r="HN31" s="59"/>
      <c r="HO31" s="59"/>
      <c r="HP31" s="59"/>
      <c r="HQ31" s="59"/>
      <c r="HR31" s="59"/>
      <c r="HS31" s="59"/>
      <c r="HT31" s="59"/>
      <c r="HU31" s="59"/>
      <c r="HV31" s="59"/>
      <c r="HW31" s="59"/>
      <c r="HX31" s="59"/>
      <c r="HY31" s="59"/>
      <c r="HZ31" s="59"/>
      <c r="IA31" s="59"/>
      <c r="IB31" s="59"/>
      <c r="IC31" s="59"/>
      <c r="ID31" s="59"/>
      <c r="IE31" s="59"/>
      <c r="IF31" s="59"/>
      <c r="IG31" s="59"/>
      <c r="IH31" s="59"/>
      <c r="II31" s="59"/>
      <c r="IJ31" s="59"/>
      <c r="IK31" s="59"/>
      <c r="IL31" s="59"/>
      <c r="IM31" s="59"/>
    </row>
    <row r="32" spans="1:247" s="1" customFormat="1" ht="13.8" x14ac:dyDescent="0.25">
      <c r="A32" s="138" t="s">
        <v>95</v>
      </c>
      <c r="B32" s="139"/>
      <c r="C32" s="139"/>
      <c r="D32" s="139"/>
      <c r="E32" s="139"/>
      <c r="F32" s="139"/>
      <c r="G32" s="139"/>
      <c r="H32" s="139"/>
      <c r="I32" s="140"/>
      <c r="J32" s="141">
        <v>3970</v>
      </c>
      <c r="K32" s="141"/>
      <c r="L32" s="46"/>
      <c r="M32" s="46"/>
      <c r="N32" s="46"/>
      <c r="O32" s="46"/>
      <c r="P32" s="46"/>
      <c r="Q32" s="46"/>
      <c r="R32" s="46"/>
      <c r="S32" s="46"/>
      <c r="T32" s="46"/>
      <c r="U32" s="46"/>
      <c r="V32" s="46"/>
      <c r="W32" s="46"/>
      <c r="X32" s="46"/>
      <c r="Y32" s="46"/>
      <c r="Z32" s="46"/>
      <c r="AA32" s="46"/>
      <c r="AB32" s="46"/>
      <c r="AC32" s="46"/>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9"/>
      <c r="DD32" s="59"/>
      <c r="DE32" s="59"/>
      <c r="DF32" s="59"/>
      <c r="DG32" s="59"/>
      <c r="DH32" s="59"/>
      <c r="DI32" s="59"/>
      <c r="DJ32" s="59"/>
      <c r="DK32" s="59"/>
      <c r="DL32" s="59"/>
      <c r="DM32" s="59"/>
      <c r="DN32" s="59"/>
      <c r="DO32" s="59"/>
      <c r="DP32" s="59"/>
      <c r="DQ32" s="59"/>
      <c r="DR32" s="59"/>
      <c r="DS32" s="59"/>
      <c r="DT32" s="59"/>
      <c r="DU32" s="59"/>
      <c r="DV32" s="59"/>
      <c r="DW32" s="59"/>
      <c r="DX32" s="59"/>
      <c r="DY32" s="59"/>
      <c r="DZ32" s="59"/>
      <c r="EA32" s="59"/>
      <c r="EB32" s="59"/>
      <c r="EC32" s="59"/>
      <c r="ED32" s="59"/>
      <c r="EE32" s="59"/>
      <c r="EF32" s="59"/>
      <c r="EG32" s="59"/>
      <c r="EH32" s="59"/>
      <c r="EI32" s="59"/>
      <c r="EJ32" s="59"/>
      <c r="EK32" s="59"/>
      <c r="EL32" s="59"/>
      <c r="EM32" s="59"/>
      <c r="EN32" s="59"/>
      <c r="EO32" s="59"/>
      <c r="EP32" s="59"/>
      <c r="EQ32" s="59"/>
      <c r="ER32" s="59"/>
      <c r="ES32" s="59"/>
      <c r="ET32" s="59"/>
      <c r="EU32" s="59"/>
      <c r="EV32" s="59"/>
      <c r="EW32" s="59"/>
      <c r="EX32" s="59"/>
      <c r="EY32" s="59"/>
      <c r="EZ32" s="59"/>
      <c r="FA32" s="59"/>
      <c r="FB32" s="59"/>
      <c r="FC32" s="59"/>
      <c r="FD32" s="59"/>
      <c r="FE32" s="59"/>
      <c r="FF32" s="59"/>
      <c r="FG32" s="59"/>
      <c r="FH32" s="59"/>
      <c r="FI32" s="59"/>
      <c r="FJ32" s="59"/>
      <c r="FK32" s="59"/>
      <c r="FL32" s="59"/>
      <c r="FM32" s="59"/>
      <c r="FN32" s="59"/>
      <c r="FO32" s="59"/>
      <c r="FP32" s="59"/>
      <c r="FQ32" s="59"/>
      <c r="FR32" s="59"/>
      <c r="FS32" s="59"/>
      <c r="FT32" s="59"/>
      <c r="FU32" s="59"/>
      <c r="FV32" s="59"/>
      <c r="FW32" s="59"/>
      <c r="FX32" s="59"/>
      <c r="FY32" s="59"/>
      <c r="FZ32" s="59"/>
      <c r="GA32" s="59"/>
      <c r="GB32" s="59"/>
      <c r="GC32" s="59"/>
      <c r="GD32" s="59"/>
      <c r="GE32" s="59"/>
      <c r="GF32" s="59"/>
      <c r="GG32" s="59"/>
      <c r="GH32" s="59"/>
      <c r="GI32" s="59"/>
      <c r="GJ32" s="59"/>
      <c r="GK32" s="59"/>
      <c r="GL32" s="59"/>
      <c r="GM32" s="59"/>
      <c r="GN32" s="59"/>
      <c r="GO32" s="59"/>
      <c r="GP32" s="59"/>
      <c r="GQ32" s="59"/>
      <c r="GR32" s="59"/>
      <c r="GS32" s="59"/>
      <c r="GT32" s="59"/>
      <c r="GU32" s="59"/>
      <c r="GV32" s="59"/>
      <c r="GW32" s="59"/>
      <c r="GX32" s="59"/>
      <c r="GY32" s="59"/>
      <c r="GZ32" s="59"/>
      <c r="HA32" s="59"/>
      <c r="HB32" s="59"/>
      <c r="HC32" s="59"/>
      <c r="HD32" s="59"/>
      <c r="HE32" s="59"/>
      <c r="HF32" s="59"/>
      <c r="HG32" s="59"/>
      <c r="HH32" s="59"/>
      <c r="HI32" s="59"/>
      <c r="HJ32" s="59"/>
      <c r="HK32" s="59"/>
      <c r="HL32" s="59"/>
      <c r="HM32" s="59"/>
      <c r="HN32" s="59"/>
      <c r="HO32" s="59"/>
      <c r="HP32" s="59"/>
      <c r="HQ32" s="59"/>
      <c r="HR32" s="59"/>
      <c r="HS32" s="59"/>
      <c r="HT32" s="59"/>
      <c r="HU32" s="59"/>
      <c r="HV32" s="59"/>
      <c r="HW32" s="59"/>
      <c r="HX32" s="59"/>
      <c r="HY32" s="59"/>
      <c r="HZ32" s="59"/>
      <c r="IA32" s="59"/>
      <c r="IB32" s="59"/>
      <c r="IC32" s="59"/>
      <c r="ID32" s="59"/>
      <c r="IE32" s="59"/>
      <c r="IF32" s="59"/>
      <c r="IG32" s="59"/>
      <c r="IH32" s="59"/>
      <c r="II32" s="59"/>
      <c r="IJ32" s="59"/>
      <c r="IK32" s="59"/>
      <c r="IL32" s="59"/>
      <c r="IM32" s="59"/>
    </row>
    <row r="33" spans="1:247" s="1" customFormat="1" ht="13.8" x14ac:dyDescent="0.25">
      <c r="A33" s="138" t="s">
        <v>93</v>
      </c>
      <c r="B33" s="139"/>
      <c r="C33" s="139"/>
      <c r="D33" s="139"/>
      <c r="E33" s="139"/>
      <c r="F33" s="139"/>
      <c r="G33" s="139"/>
      <c r="H33" s="139"/>
      <c r="I33" s="140"/>
      <c r="J33" s="142">
        <f>J6*0.01</f>
        <v>50000</v>
      </c>
      <c r="K33" s="143"/>
      <c r="L33" s="46"/>
      <c r="M33" s="46"/>
      <c r="N33" s="46"/>
      <c r="O33" s="46"/>
      <c r="P33" s="46"/>
      <c r="Q33" s="46"/>
      <c r="R33" s="46"/>
      <c r="S33" s="46"/>
      <c r="T33" s="46"/>
      <c r="U33" s="46"/>
      <c r="V33" s="46"/>
      <c r="W33" s="46"/>
      <c r="X33" s="46"/>
      <c r="Y33" s="46"/>
      <c r="Z33" s="46"/>
      <c r="AA33" s="46"/>
      <c r="AB33" s="46"/>
      <c r="AC33" s="46"/>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c r="DE33" s="59"/>
      <c r="DF33" s="59"/>
      <c r="DG33" s="59"/>
      <c r="DH33" s="59"/>
      <c r="DI33" s="59"/>
      <c r="DJ33" s="59"/>
      <c r="DK33" s="59"/>
      <c r="DL33" s="59"/>
      <c r="DM33" s="59"/>
      <c r="DN33" s="59"/>
      <c r="DO33" s="59"/>
      <c r="DP33" s="59"/>
      <c r="DQ33" s="59"/>
      <c r="DR33" s="59"/>
      <c r="DS33" s="59"/>
      <c r="DT33" s="59"/>
      <c r="DU33" s="59"/>
      <c r="DV33" s="59"/>
      <c r="DW33" s="59"/>
      <c r="DX33" s="59"/>
      <c r="DY33" s="59"/>
      <c r="DZ33" s="59"/>
      <c r="EA33" s="59"/>
      <c r="EB33" s="59"/>
      <c r="EC33" s="59"/>
      <c r="ED33" s="59"/>
      <c r="EE33" s="59"/>
      <c r="EF33" s="59"/>
      <c r="EG33" s="59"/>
      <c r="EH33" s="59"/>
      <c r="EI33" s="59"/>
      <c r="EJ33" s="59"/>
      <c r="EK33" s="59"/>
      <c r="EL33" s="59"/>
      <c r="EM33" s="59"/>
      <c r="EN33" s="59"/>
      <c r="EO33" s="59"/>
      <c r="EP33" s="59"/>
      <c r="EQ33" s="59"/>
      <c r="ER33" s="59"/>
      <c r="ES33" s="59"/>
      <c r="ET33" s="59"/>
      <c r="EU33" s="59"/>
      <c r="EV33" s="59"/>
      <c r="EW33" s="59"/>
      <c r="EX33" s="59"/>
      <c r="EY33" s="59"/>
      <c r="EZ33" s="59"/>
      <c r="FA33" s="59"/>
      <c r="FB33" s="59"/>
      <c r="FC33" s="59"/>
      <c r="FD33" s="59"/>
      <c r="FE33" s="59"/>
      <c r="FF33" s="59"/>
      <c r="FG33" s="59"/>
      <c r="FH33" s="59"/>
      <c r="FI33" s="59"/>
      <c r="FJ33" s="59"/>
      <c r="FK33" s="59"/>
      <c r="FL33" s="59"/>
      <c r="FM33" s="59"/>
      <c r="FN33" s="59"/>
      <c r="FO33" s="59"/>
      <c r="FP33" s="59"/>
      <c r="FQ33" s="59"/>
      <c r="FR33" s="59"/>
      <c r="FS33" s="59"/>
      <c r="FT33" s="59"/>
      <c r="FU33" s="59"/>
      <c r="FV33" s="59"/>
      <c r="FW33" s="59"/>
      <c r="FX33" s="59"/>
      <c r="FY33" s="59"/>
      <c r="FZ33" s="59"/>
      <c r="GA33" s="59"/>
      <c r="GB33" s="59"/>
      <c r="GC33" s="59"/>
      <c r="GD33" s="59"/>
      <c r="GE33" s="59"/>
      <c r="GF33" s="59"/>
      <c r="GG33" s="59"/>
      <c r="GH33" s="59"/>
      <c r="GI33" s="59"/>
      <c r="GJ33" s="59"/>
      <c r="GK33" s="59"/>
      <c r="GL33" s="59"/>
      <c r="GM33" s="59"/>
      <c r="GN33" s="59"/>
      <c r="GO33" s="59"/>
      <c r="GP33" s="59"/>
      <c r="GQ33" s="59"/>
      <c r="GR33" s="59"/>
      <c r="GS33" s="59"/>
      <c r="GT33" s="59"/>
      <c r="GU33" s="59"/>
      <c r="GV33" s="59"/>
      <c r="GW33" s="59"/>
      <c r="GX33" s="59"/>
      <c r="GY33" s="59"/>
      <c r="GZ33" s="59"/>
      <c r="HA33" s="59"/>
      <c r="HB33" s="59"/>
      <c r="HC33" s="59"/>
      <c r="HD33" s="59"/>
      <c r="HE33" s="59"/>
      <c r="HF33" s="59"/>
      <c r="HG33" s="59"/>
      <c r="HH33" s="59"/>
      <c r="HI33" s="59"/>
      <c r="HJ33" s="59"/>
      <c r="HK33" s="59"/>
      <c r="HL33" s="59"/>
      <c r="HM33" s="59"/>
      <c r="HN33" s="59"/>
      <c r="HO33" s="59"/>
      <c r="HP33" s="59"/>
      <c r="HQ33" s="59"/>
      <c r="HR33" s="59"/>
      <c r="HS33" s="59"/>
      <c r="HT33" s="59"/>
      <c r="HU33" s="59"/>
      <c r="HV33" s="59"/>
      <c r="HW33" s="59"/>
      <c r="HX33" s="59"/>
      <c r="HY33" s="59"/>
      <c r="HZ33" s="59"/>
      <c r="IA33" s="59"/>
      <c r="IB33" s="59"/>
      <c r="IC33" s="59"/>
      <c r="ID33" s="59"/>
      <c r="IE33" s="59"/>
      <c r="IF33" s="59"/>
      <c r="IG33" s="59"/>
      <c r="IH33" s="59"/>
      <c r="II33" s="59"/>
      <c r="IJ33" s="59"/>
      <c r="IK33" s="59"/>
      <c r="IL33" s="59"/>
      <c r="IM33" s="59"/>
    </row>
    <row r="34" spans="1:247" s="2" customFormat="1" ht="15" hidden="1" customHeight="1" x14ac:dyDescent="0.25">
      <c r="A34" s="138"/>
      <c r="B34" s="139"/>
      <c r="C34" s="139"/>
      <c r="D34" s="139"/>
      <c r="E34" s="139"/>
      <c r="F34" s="139"/>
      <c r="G34" s="139"/>
      <c r="H34" s="139"/>
      <c r="I34" s="140"/>
      <c r="J34" s="63"/>
      <c r="K34" s="64"/>
      <c r="L34" s="46"/>
      <c r="M34" s="46"/>
      <c r="N34" s="46"/>
      <c r="O34" s="46"/>
      <c r="P34" s="46"/>
      <c r="Q34" s="46"/>
      <c r="R34" s="46"/>
      <c r="S34" s="46"/>
      <c r="T34" s="46"/>
      <c r="U34" s="46"/>
      <c r="V34" s="46"/>
      <c r="W34" s="46"/>
      <c r="X34" s="46"/>
      <c r="Y34" s="46"/>
      <c r="Z34" s="46"/>
      <c r="AA34" s="46"/>
      <c r="AB34" s="46"/>
      <c r="AC34" s="46"/>
      <c r="AD34" s="1"/>
      <c r="AE34" s="1"/>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row>
    <row r="35" spans="1:247" s="2" customFormat="1" ht="15" hidden="1" customHeight="1" x14ac:dyDescent="0.25">
      <c r="A35" s="124" t="s">
        <v>100</v>
      </c>
      <c r="B35" s="125"/>
      <c r="C35" s="125"/>
      <c r="D35" s="125"/>
      <c r="E35" s="125"/>
      <c r="F35" s="125"/>
      <c r="G35" s="125"/>
      <c r="H35" s="125"/>
      <c r="I35" s="126"/>
      <c r="J35" s="127">
        <v>0</v>
      </c>
      <c r="K35" s="127"/>
      <c r="L35" s="46"/>
      <c r="M35" s="46"/>
      <c r="N35" s="46"/>
      <c r="O35" s="46"/>
      <c r="P35" s="46"/>
      <c r="Q35" s="46"/>
      <c r="R35" s="46"/>
      <c r="S35" s="46"/>
      <c r="T35" s="46"/>
      <c r="U35" s="46"/>
      <c r="V35" s="46"/>
      <c r="W35" s="46"/>
      <c r="X35" s="46"/>
      <c r="Y35" s="46"/>
      <c r="Z35" s="46"/>
      <c r="AA35" s="46"/>
      <c r="AB35" s="46"/>
      <c r="AC35" s="46"/>
      <c r="AD35" s="1"/>
      <c r="AE35" s="1"/>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row>
    <row r="36" spans="1:247" s="2" customFormat="1" ht="15" hidden="1" customHeight="1" x14ac:dyDescent="0.25">
      <c r="A36" s="128" t="s">
        <v>77</v>
      </c>
      <c r="B36" s="129"/>
      <c r="C36" s="129"/>
      <c r="D36" s="129"/>
      <c r="E36" s="129"/>
      <c r="F36" s="129"/>
      <c r="G36" s="129"/>
      <c r="H36" s="129"/>
      <c r="I36" s="130"/>
      <c r="J36" s="131">
        <v>0</v>
      </c>
      <c r="K36" s="132"/>
      <c r="L36" s="46"/>
      <c r="M36" s="46"/>
      <c r="N36" s="46"/>
      <c r="O36" s="46"/>
      <c r="P36" s="46"/>
      <c r="Q36" s="46"/>
      <c r="R36" s="46"/>
      <c r="S36" s="46"/>
      <c r="T36" s="46"/>
      <c r="U36" s="46"/>
      <c r="V36" s="46"/>
      <c r="W36" s="46"/>
      <c r="X36" s="46"/>
      <c r="Y36" s="46"/>
      <c r="Z36" s="46"/>
      <c r="AA36" s="46"/>
      <c r="AB36" s="46"/>
      <c r="AC36" s="46"/>
      <c r="AD36" s="1"/>
      <c r="AE36" s="1"/>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row>
    <row r="37" spans="1:247" s="2" customFormat="1" ht="19.5" hidden="1" customHeight="1" x14ac:dyDescent="0.25">
      <c r="A37" s="133"/>
      <c r="B37" s="134"/>
      <c r="C37" s="134"/>
      <c r="D37" s="134"/>
      <c r="E37" s="134"/>
      <c r="F37" s="134"/>
      <c r="G37" s="134"/>
      <c r="H37" s="134"/>
      <c r="I37" s="135"/>
      <c r="J37" s="136"/>
      <c r="K37" s="137"/>
      <c r="L37" s="46"/>
      <c r="M37" s="46"/>
      <c r="N37" s="46"/>
      <c r="O37" s="46"/>
      <c r="P37" s="46"/>
      <c r="Q37" s="46"/>
      <c r="R37" s="46"/>
      <c r="S37" s="46"/>
      <c r="T37" s="46"/>
      <c r="U37" s="46"/>
      <c r="V37" s="46"/>
      <c r="W37" s="46"/>
      <c r="X37" s="46"/>
      <c r="Y37" s="46"/>
      <c r="Z37" s="46"/>
      <c r="AA37" s="46"/>
      <c r="AB37" s="46"/>
      <c r="AC37" s="46"/>
      <c r="AD37" s="1"/>
      <c r="AE37" s="1"/>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row>
    <row r="38" spans="1:247" s="2" customFormat="1" ht="14.4" thickBot="1" x14ac:dyDescent="0.3">
      <c r="A38" s="46">
        <v>2</v>
      </c>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t="s">
        <v>16</v>
      </c>
      <c r="AC38" s="46"/>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row>
    <row r="39" spans="1:247" s="2" customFormat="1" ht="12.75" customHeight="1" thickBot="1" x14ac:dyDescent="0.3">
      <c r="A39" s="83" t="s">
        <v>22</v>
      </c>
      <c r="B39" s="73" t="s">
        <v>24</v>
      </c>
      <c r="C39" s="74"/>
      <c r="D39" s="74"/>
      <c r="E39" s="75"/>
      <c r="F39" s="73" t="s">
        <v>25</v>
      </c>
      <c r="G39" s="74"/>
      <c r="H39" s="74"/>
      <c r="I39" s="75"/>
      <c r="J39" s="73" t="s">
        <v>26</v>
      </c>
      <c r="K39" s="74"/>
      <c r="L39" s="74"/>
      <c r="M39" s="75"/>
      <c r="N39" s="73" t="s">
        <v>27</v>
      </c>
      <c r="O39" s="74"/>
      <c r="P39" s="74"/>
      <c r="Q39" s="75"/>
      <c r="R39" s="73" t="s">
        <v>28</v>
      </c>
      <c r="S39" s="74"/>
      <c r="T39" s="74"/>
      <c r="U39" s="75"/>
      <c r="V39" s="73" t="s">
        <v>29</v>
      </c>
      <c r="W39" s="74"/>
      <c r="X39" s="74"/>
      <c r="Y39" s="75"/>
      <c r="Z39" s="73" t="s">
        <v>30</v>
      </c>
      <c r="AA39" s="74"/>
      <c r="AB39" s="74"/>
      <c r="AC39" s="75"/>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row>
    <row r="40" spans="1:247" s="2" customFormat="1" ht="69.599999999999994" thickBot="1" x14ac:dyDescent="0.3">
      <c r="A40" s="84"/>
      <c r="B40" s="6" t="s">
        <v>45</v>
      </c>
      <c r="C40" s="6" t="s">
        <v>46</v>
      </c>
      <c r="D40" s="6" t="s">
        <v>78</v>
      </c>
      <c r="E40" s="6" t="s">
        <v>47</v>
      </c>
      <c r="F40" s="6" t="s">
        <v>45</v>
      </c>
      <c r="G40" s="6" t="s">
        <v>46</v>
      </c>
      <c r="H40" s="6" t="s">
        <v>78</v>
      </c>
      <c r="I40" s="6" t="s">
        <v>47</v>
      </c>
      <c r="J40" s="6" t="s">
        <v>45</v>
      </c>
      <c r="K40" s="6" t="s">
        <v>46</v>
      </c>
      <c r="L40" s="6" t="s">
        <v>78</v>
      </c>
      <c r="M40" s="6" t="s">
        <v>47</v>
      </c>
      <c r="N40" s="6" t="s">
        <v>45</v>
      </c>
      <c r="O40" s="6" t="s">
        <v>46</v>
      </c>
      <c r="P40" s="6" t="s">
        <v>78</v>
      </c>
      <c r="Q40" s="6" t="s">
        <v>47</v>
      </c>
      <c r="R40" s="6" t="s">
        <v>45</v>
      </c>
      <c r="S40" s="6" t="s">
        <v>46</v>
      </c>
      <c r="T40" s="6" t="s">
        <v>78</v>
      </c>
      <c r="U40" s="6" t="s">
        <v>47</v>
      </c>
      <c r="V40" s="6" t="s">
        <v>45</v>
      </c>
      <c r="W40" s="6" t="s">
        <v>46</v>
      </c>
      <c r="X40" s="6" t="s">
        <v>78</v>
      </c>
      <c r="Y40" s="6" t="s">
        <v>47</v>
      </c>
      <c r="Z40" s="6" t="s">
        <v>45</v>
      </c>
      <c r="AA40" s="6" t="s">
        <v>46</v>
      </c>
      <c r="AB40" s="6" t="s">
        <v>78</v>
      </c>
      <c r="AC40" s="6" t="s">
        <v>47</v>
      </c>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row>
    <row r="41" spans="1:247" s="2" customFormat="1" ht="14.4" thickTop="1" x14ac:dyDescent="0.25">
      <c r="A41" s="7" t="s">
        <v>19</v>
      </c>
      <c r="B41" s="8">
        <f>sumkred2</f>
        <v>3500000</v>
      </c>
      <c r="C41" s="8">
        <f t="shared" ref="C41:C52" si="0">IF(LEFT($A41,1)*1+LEFT(B$39,1)*12-12&lt;=$J$15,B41*($J$14/12),B41*($J$16/12))</f>
        <v>53958.333333333336</v>
      </c>
      <c r="D41" s="29">
        <f>IF($A41="1 міс.",$J$29*$J$6+$J$30*B41,0)+$J$21*sumkred2+$J$22+$J$24*sumkred2+$J$27+$J$31+J28*J6+J33+sumkred2*$J$25</f>
        <v>155960</v>
      </c>
      <c r="E41" s="29">
        <f>IF(data2=2,C41+D41,IF(data2=1,IF(C41&gt;0,C41+D41+sumproplat2,0),IF(B41&gt;sumproplat2*2,sumproplat2,B41+C41+D41)))</f>
        <v>224501.66666666669</v>
      </c>
      <c r="F41" s="9">
        <f>IF(data2=1,IF((B52-sumproplat2)&gt;1,B52-sumproplat2,0),IF(B52-(sumproplat2-C52-D52)&gt;0,B52-(E52-C52-D52),0))</f>
        <v>3324999.9999999981</v>
      </c>
      <c r="G41" s="8">
        <f t="shared" ref="G41:G52" si="1">IF(LEFT($A41,1)*1+LEFT(F$39,1)*12-12&lt;=$J$15,F41*($J$14/12),F41*($J$16/12))</f>
        <v>51260.416666666642</v>
      </c>
      <c r="H41" s="29">
        <f t="shared" ref="H41:H52" si="2">IF(AND($A41="1 міс.",F41&gt;0),$J$29*$J$6+$J$30*F41,0)+IF(F41-IF(data2=1,IF(G41&gt;0.001,G41+sumproplat2,0),IF(F41&gt;sumproplat2*2,sumproplat2,F41+G41))&lt;0,$J$32,0)</f>
        <v>41599.999999999985</v>
      </c>
      <c r="I41" s="29">
        <f t="shared" ref="I41:I52" si="3">IF(data2=1,IF(G41&gt;0.001,G41+H41+sumproplat2,0),IF(F41&gt;sumproplat2*2,sumproplat2+H41,F41+G41+H41))</f>
        <v>107443.74999999996</v>
      </c>
      <c r="J41" s="9">
        <f>IF(data2=1,IF((F52-sumproplat2)&gt;1,F52-sumproplat2,0),IF(F52-(sumproplat2-G52-H52)&gt;0,F52-(I52-G52-H52),0))</f>
        <v>3149999.9999999963</v>
      </c>
      <c r="K41" s="8">
        <f t="shared" ref="K41:K52" si="4">IF(LEFT($A41,1)*1+LEFT(J$39,1)*12-12&lt;=$J$15,J41*($J$14/12),J41*($J$16/12))</f>
        <v>48562.499999999942</v>
      </c>
      <c r="L41" s="29">
        <f t="shared" ref="L41:L52" si="5">IF(AND($A41="1 міс.",J41&gt;0),$J$29*$J$6+$J$30*J41,0)+IF(J41-IF(data2=1,IF(K41&gt;0.001,K41+sumproplat2,0),IF(J41&gt;sumproplat2*2,sumproplat2,J41+K41))&lt;0,$J$32,0)</f>
        <v>40199.999999999971</v>
      </c>
      <c r="M41" s="29">
        <f t="shared" ref="M41:M52" si="6">IF(data2=1,IF(K41&gt;0.001,K41+L41+sumproplat2,0),IF(J41&gt;sumproplat2*2,sumproplat2+L41,J41+K41+L41))</f>
        <v>103345.83333333324</v>
      </c>
      <c r="N41" s="9">
        <f>IF(data2=1,IF((J52-sumproplat2)&gt;1,J52-sumproplat2,0),IF(J52-(sumproplat2-K52-L52)&gt;0,J52-(M52-K52-L52),0))</f>
        <v>2974999.9999999944</v>
      </c>
      <c r="O41" s="8">
        <f t="shared" ref="O41:O52" si="7">IF(LEFT($A41,1)*1+LEFT(N$39,1)*12-12&lt;=$J$15,N41*($J$14/12),N41*($J$16/12))</f>
        <v>45864.583333333248</v>
      </c>
      <c r="P41" s="29">
        <f t="shared" ref="P41:P52" si="8">IF(AND($A41="1 міс.",N41&gt;0),$J$29*$J$6+$J$30*N41,0)+IF(N41-IF(data2=1,IF(O41&gt;0.001,O41+sumproplat2,0),IF(N41&gt;sumproplat2*2,sumproplat2,N41+O41))&lt;0,$J$32,0)</f>
        <v>38799.999999999956</v>
      </c>
      <c r="Q41" s="29">
        <f t="shared" ref="Q41:Q52" si="9">IF(data2=1,IF(O41&gt;0.001,O41+P41+sumproplat2,0),IF(N41&gt;sumproplat2*2,sumproplat2+P41,N41+O41+P41))</f>
        <v>99247.916666666526</v>
      </c>
      <c r="R41" s="9">
        <f>IF(data2=1,IF((N52-sumproplat2)&gt;1,N52-sumproplat2,0),IF(N52-(sumproplat2-O52-P52)&gt;0,N52-(Q52-O52-P52),0))</f>
        <v>2799999.9999999925</v>
      </c>
      <c r="S41" s="8">
        <f t="shared" ref="S41:S52" si="10">IF(LEFT($A41,1)*1+LEFT(R$39,1)*12-12&lt;=$J$15,R41*($J$14/12),R41*($J$16/12))</f>
        <v>43166.666666666555</v>
      </c>
      <c r="T41" s="29">
        <f t="shared" ref="T41:T52" si="11">IF(AND($A41="1 міс.",R41&gt;0),$J$29*$J$6+$J$30*R41,0)+IF(R41-IF(data2=1,IF(S41&gt;0.001,S41+sumproplat2,0),IF(R41&gt;sumproplat2*2,sumproplat2,R41+S41))&lt;0,$J$32,0)</f>
        <v>37399.999999999942</v>
      </c>
      <c r="U41" s="29">
        <f t="shared" ref="U41:U52" si="12">IF(data2=1,IF(S41&gt;0.001,S41+T41+sumproplat2,0),IF(R41&gt;sumproplat2*2,sumproplat2+T41,R41+S41+T41))</f>
        <v>95149.999999999825</v>
      </c>
      <c r="V41" s="9">
        <f>IF(data2=1,IF((R52-sumproplat2)&gt;1,R52-sumproplat2,0),IF(R52-(sumproplat2-S52-T52)&gt;0,R52-(U52-S52-T52),0))</f>
        <v>2624999.9999999907</v>
      </c>
      <c r="W41" s="8">
        <f t="shared" ref="W41:W52" si="13">IF(LEFT($A41,1)*1+LEFT(V$39,1)*12-12&lt;=$J$15,V41*($J$14/12),V41*($J$16/12))</f>
        <v>40468.749999999854</v>
      </c>
      <c r="X41" s="29">
        <f t="shared" ref="X41:X52" si="14">IF(AND($A41="1 міс.",V41&gt;0),$J$29*$J$6+$J$30*V41,0)+IF(V41-IF(data2=1,IF(W41&gt;0.001,W41+sumproplat2,0),IF(V41&gt;sumproplat2*2,sumproplat2,V41+W41))&lt;0,$J$32,0)</f>
        <v>35999.999999999927</v>
      </c>
      <c r="Y41" s="29">
        <f t="shared" ref="Y41:Y52" si="15">IF(data2=1,IF(W41&gt;0.001,W41+X41+sumproplat2,0),IF(V41&gt;sumproplat2*2,sumproplat2+X41,V41+W41+X41))</f>
        <v>91052.08333333311</v>
      </c>
      <c r="Z41" s="9">
        <f>IF(data2=1,IF((V52-sumproplat2)&gt;1,V52-sumproplat2,0),IF(V52-(sumproplat2-W52-X52)&gt;0,V52-(Y52-W52-X52),0))</f>
        <v>2449999.9999999888</v>
      </c>
      <c r="AA41" s="8">
        <f t="shared" ref="AA41:AA52" si="16">IF(LEFT($A41,1)*1+LEFT(Z$39,1)*12-12&lt;=$J$15,Z41*($J$14/12),Z41*($J$16/12))</f>
        <v>37770.833333333161</v>
      </c>
      <c r="AB41" s="29">
        <f t="shared" ref="AB41:AB52" si="17">IF(AND($A41="1 міс.",Z41&gt;0),$J$29*$J$6+$J$30*Z41,0)+IF(Z41-IF(data2=1,IF(AA41&gt;0.001,AA41+sumproplat2,0),IF(Z41&gt;sumproplat2*2,sumproplat2,Z41+AA41))&lt;0,$J$32,0)</f>
        <v>34599.999999999913</v>
      </c>
      <c r="AC41" s="29">
        <f t="shared" ref="AC41:AC52" si="18">IF(data2=1,IF(AA41&gt;0.001,AA41+AB41+sumproplat2,0),IF(Z41&gt;sumproplat2*2,sumproplat2+AB41,Z41+AA41+AB41))</f>
        <v>86954.16666666641</v>
      </c>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row>
    <row r="42" spans="1:247" s="2" customFormat="1" ht="13.8" x14ac:dyDescent="0.25">
      <c r="A42" s="7" t="s">
        <v>20</v>
      </c>
      <c r="B42" s="9">
        <f t="shared" ref="B42:B52" si="19">IF(data2=1,IF((B41-sumproplat2)&gt;1,B41-sumproplat2,0),IF(B41-(sumproplat2-C41-D41)&gt;0,B41-(E41-C41-D41),0))</f>
        <v>3485416.6666666665</v>
      </c>
      <c r="C42" s="8">
        <f t="shared" si="0"/>
        <v>53733.506944444445</v>
      </c>
      <c r="D42" s="29">
        <f t="shared" ref="D42:D52" si="20">IF($A42="1 міс.",$J$29*$J$6+$J$30*B42,0)+IF(B42-IF(data2=1,IF(C42&gt;0.001,C42+sumproplat2,0),IF(B42&gt;sumproplat2*2,sumproplat2,B42+C42))&lt;0,$J$32,0)</f>
        <v>0</v>
      </c>
      <c r="E42" s="29">
        <f t="shared" ref="E42:E52" si="21">IF(data2=1,IF(C42&gt;0.001,C42+D42+sumproplat2,0),IF(B42&gt;sumproplat2*2,sumproplat2+D42,B42+C42+D42))</f>
        <v>68316.840277777781</v>
      </c>
      <c r="F42" s="9">
        <f t="shared" ref="F42:F52" si="22">IF(data2=1,IF((F41-sumproplat2)&gt;1,F41-sumproplat2,0),IF(F41-(sumproplat2-G41-H41)&gt;0,F41-(I41-G41-H41),0))</f>
        <v>3310416.6666666646</v>
      </c>
      <c r="G42" s="8">
        <f t="shared" si="1"/>
        <v>51035.590277777745</v>
      </c>
      <c r="H42" s="29">
        <f t="shared" si="2"/>
        <v>0</v>
      </c>
      <c r="I42" s="29">
        <f t="shared" si="3"/>
        <v>65618.92361111108</v>
      </c>
      <c r="J42" s="9">
        <f t="shared" ref="J42:J52" si="23">IF(data2=1,IF((J41-sumproplat2)&gt;1,J41-sumproplat2,0),IF(J41-(sumproplat2-K41-L41)&gt;0,J41-(M41-K41-L41),0))</f>
        <v>3135416.6666666628</v>
      </c>
      <c r="K42" s="8">
        <f t="shared" si="4"/>
        <v>48337.673611111051</v>
      </c>
      <c r="L42" s="29">
        <f t="shared" si="5"/>
        <v>0</v>
      </c>
      <c r="M42" s="29">
        <f t="shared" si="6"/>
        <v>62921.006944444387</v>
      </c>
      <c r="N42" s="9">
        <f t="shared" ref="N42:N52" si="24">IF(data2=1,IF((N41-sumproplat2)&gt;1,N41-sumproplat2,0),IF(N41-(sumproplat2-O41-P41)&gt;0,N41-(Q41-O41-P41),0))</f>
        <v>2960416.6666666609</v>
      </c>
      <c r="O42" s="8">
        <f t="shared" si="7"/>
        <v>45639.756944444358</v>
      </c>
      <c r="P42" s="29">
        <f t="shared" si="8"/>
        <v>0</v>
      </c>
      <c r="Q42" s="29">
        <f t="shared" si="9"/>
        <v>60223.090277777694</v>
      </c>
      <c r="R42" s="9">
        <f t="shared" ref="R42:R52" si="25">IF(data2=1,IF((R41-sumproplat2)&gt;1,R41-sumproplat2,0),IF(R41-(sumproplat2-S41-T41)&gt;0,R41-(U41-S41-T41),0))</f>
        <v>2785416.6666666591</v>
      </c>
      <c r="S42" s="8">
        <f t="shared" si="10"/>
        <v>42941.840277777665</v>
      </c>
      <c r="T42" s="29">
        <f t="shared" si="11"/>
        <v>0</v>
      </c>
      <c r="U42" s="29">
        <f t="shared" si="12"/>
        <v>57525.173611111</v>
      </c>
      <c r="V42" s="9">
        <f t="shared" ref="V42:V52" si="26">IF(data2=1,IF((V41-sumproplat2)&gt;1,V41-sumproplat2,0),IF(V41-(sumproplat2-W41-X41)&gt;0,V41-(Y41-W41-X41),0))</f>
        <v>2610416.6666666572</v>
      </c>
      <c r="W42" s="8">
        <f t="shared" si="13"/>
        <v>40243.923611110964</v>
      </c>
      <c r="X42" s="29">
        <f t="shared" si="14"/>
        <v>0</v>
      </c>
      <c r="Y42" s="29">
        <f t="shared" si="15"/>
        <v>54827.2569444443</v>
      </c>
      <c r="Z42" s="9">
        <f t="shared" ref="Z42:Z52" si="27">IF(data2=1,IF((Z41-sumproplat2)&gt;1,Z41-sumproplat2,0),IF(Z41-(sumproplat2-AA41-AB41)&gt;0,Z41-(AC41-AA41-AB41),0))</f>
        <v>2435416.6666666553</v>
      </c>
      <c r="AA42" s="8">
        <f t="shared" si="16"/>
        <v>37546.006944444271</v>
      </c>
      <c r="AB42" s="29">
        <f t="shared" si="17"/>
        <v>0</v>
      </c>
      <c r="AC42" s="29">
        <f t="shared" si="18"/>
        <v>52129.340277777606</v>
      </c>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row>
    <row r="43" spans="1:247" s="2" customFormat="1" ht="13.8" x14ac:dyDescent="0.25">
      <c r="A43" s="7" t="s">
        <v>21</v>
      </c>
      <c r="B43" s="9">
        <f t="shared" si="19"/>
        <v>3470833.333333333</v>
      </c>
      <c r="C43" s="8">
        <f t="shared" si="0"/>
        <v>53508.680555555555</v>
      </c>
      <c r="D43" s="29">
        <f t="shared" si="20"/>
        <v>0</v>
      </c>
      <c r="E43" s="29">
        <f t="shared" si="21"/>
        <v>68092.013888888891</v>
      </c>
      <c r="F43" s="9">
        <f t="shared" si="22"/>
        <v>3295833.3333333312</v>
      </c>
      <c r="G43" s="8">
        <f t="shared" si="1"/>
        <v>50810.763888888854</v>
      </c>
      <c r="H43" s="29">
        <f t="shared" si="2"/>
        <v>0</v>
      </c>
      <c r="I43" s="29">
        <f t="shared" si="3"/>
        <v>65394.09722222219</v>
      </c>
      <c r="J43" s="9">
        <f t="shared" si="23"/>
        <v>3120833.3333333293</v>
      </c>
      <c r="K43" s="8">
        <f t="shared" si="4"/>
        <v>48112.847222222161</v>
      </c>
      <c r="L43" s="29">
        <f t="shared" si="5"/>
        <v>0</v>
      </c>
      <c r="M43" s="29">
        <f t="shared" si="6"/>
        <v>62696.180555555497</v>
      </c>
      <c r="N43" s="9">
        <f t="shared" si="24"/>
        <v>2945833.3333333274</v>
      </c>
      <c r="O43" s="8">
        <f t="shared" si="7"/>
        <v>45414.930555555467</v>
      </c>
      <c r="P43" s="29">
        <f t="shared" si="8"/>
        <v>0</v>
      </c>
      <c r="Q43" s="29">
        <f t="shared" si="9"/>
        <v>59998.263888888803</v>
      </c>
      <c r="R43" s="9">
        <f t="shared" si="25"/>
        <v>2770833.3333333256</v>
      </c>
      <c r="S43" s="8">
        <f t="shared" si="10"/>
        <v>42717.013888888767</v>
      </c>
      <c r="T43" s="29">
        <f t="shared" si="11"/>
        <v>0</v>
      </c>
      <c r="U43" s="29">
        <f t="shared" si="12"/>
        <v>57300.347222222103</v>
      </c>
      <c r="V43" s="9">
        <f t="shared" si="26"/>
        <v>2595833.3333333237</v>
      </c>
      <c r="W43" s="8">
        <f t="shared" si="13"/>
        <v>40019.097222222073</v>
      </c>
      <c r="X43" s="29">
        <f t="shared" si="14"/>
        <v>0</v>
      </c>
      <c r="Y43" s="29">
        <f t="shared" si="15"/>
        <v>54602.430555555409</v>
      </c>
      <c r="Z43" s="9">
        <f t="shared" si="27"/>
        <v>2420833.3333333218</v>
      </c>
      <c r="AA43" s="8">
        <f t="shared" si="16"/>
        <v>37321.18055555538</v>
      </c>
      <c r="AB43" s="29">
        <f t="shared" si="17"/>
        <v>0</v>
      </c>
      <c r="AC43" s="29">
        <f t="shared" si="18"/>
        <v>51904.513888888716</v>
      </c>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row>
    <row r="44" spans="1:247" s="2" customFormat="1" ht="13.8" x14ac:dyDescent="0.25">
      <c r="A44" s="7" t="s">
        <v>53</v>
      </c>
      <c r="B44" s="9">
        <f t="shared" si="19"/>
        <v>3456249.9999999995</v>
      </c>
      <c r="C44" s="8">
        <f t="shared" si="0"/>
        <v>53283.854166666664</v>
      </c>
      <c r="D44" s="29">
        <f t="shared" si="20"/>
        <v>0</v>
      </c>
      <c r="E44" s="29">
        <f t="shared" si="21"/>
        <v>67867.1875</v>
      </c>
      <c r="F44" s="9">
        <f t="shared" si="22"/>
        <v>3281249.9999999977</v>
      </c>
      <c r="G44" s="8">
        <f t="shared" si="1"/>
        <v>50585.937499999964</v>
      </c>
      <c r="H44" s="29">
        <f t="shared" si="2"/>
        <v>0</v>
      </c>
      <c r="I44" s="29">
        <f t="shared" si="3"/>
        <v>65169.270833333299</v>
      </c>
      <c r="J44" s="9">
        <f t="shared" si="23"/>
        <v>3106249.9999999958</v>
      </c>
      <c r="K44" s="8">
        <f t="shared" si="4"/>
        <v>47888.02083333327</v>
      </c>
      <c r="L44" s="29">
        <f t="shared" si="5"/>
        <v>0</v>
      </c>
      <c r="M44" s="29">
        <f t="shared" si="6"/>
        <v>62471.354166666606</v>
      </c>
      <c r="N44" s="9">
        <f t="shared" si="24"/>
        <v>2931249.9999999939</v>
      </c>
      <c r="O44" s="8">
        <f t="shared" si="7"/>
        <v>45190.104166666577</v>
      </c>
      <c r="P44" s="29">
        <f t="shared" si="8"/>
        <v>0</v>
      </c>
      <c r="Q44" s="29">
        <f t="shared" si="9"/>
        <v>59773.437499999913</v>
      </c>
      <c r="R44" s="9">
        <f t="shared" si="25"/>
        <v>2756249.9999999921</v>
      </c>
      <c r="S44" s="8">
        <f t="shared" si="10"/>
        <v>42492.187499999876</v>
      </c>
      <c r="T44" s="29">
        <f t="shared" si="11"/>
        <v>0</v>
      </c>
      <c r="U44" s="29">
        <f t="shared" si="12"/>
        <v>57075.520833333212</v>
      </c>
      <c r="V44" s="9">
        <f t="shared" si="26"/>
        <v>2581249.9999999902</v>
      </c>
      <c r="W44" s="8">
        <f t="shared" si="13"/>
        <v>39794.270833333183</v>
      </c>
      <c r="X44" s="29">
        <f t="shared" si="14"/>
        <v>0</v>
      </c>
      <c r="Y44" s="29">
        <f t="shared" si="15"/>
        <v>54377.604166666519</v>
      </c>
      <c r="Z44" s="9">
        <f t="shared" si="27"/>
        <v>2406249.9999999884</v>
      </c>
      <c r="AA44" s="8">
        <f t="shared" si="16"/>
        <v>37096.35416666649</v>
      </c>
      <c r="AB44" s="29">
        <f t="shared" si="17"/>
        <v>0</v>
      </c>
      <c r="AC44" s="29">
        <f t="shared" si="18"/>
        <v>51679.687499999825</v>
      </c>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row>
    <row r="45" spans="1:247" s="2" customFormat="1" ht="13.8" x14ac:dyDescent="0.25">
      <c r="A45" s="7" t="s">
        <v>54</v>
      </c>
      <c r="B45" s="9">
        <f t="shared" si="19"/>
        <v>3441666.666666666</v>
      </c>
      <c r="C45" s="8">
        <f t="shared" si="0"/>
        <v>53059.027777777766</v>
      </c>
      <c r="D45" s="29">
        <f t="shared" si="20"/>
        <v>0</v>
      </c>
      <c r="E45" s="29">
        <f t="shared" si="21"/>
        <v>67642.361111111095</v>
      </c>
      <c r="F45" s="9">
        <f t="shared" si="22"/>
        <v>3266666.6666666642</v>
      </c>
      <c r="G45" s="8">
        <f t="shared" si="1"/>
        <v>50361.111111111073</v>
      </c>
      <c r="H45" s="29">
        <f t="shared" si="2"/>
        <v>0</v>
      </c>
      <c r="I45" s="29">
        <f t="shared" si="3"/>
        <v>64944.444444444409</v>
      </c>
      <c r="J45" s="9">
        <f t="shared" si="23"/>
        <v>3091666.6666666623</v>
      </c>
      <c r="K45" s="8">
        <f t="shared" si="4"/>
        <v>47663.19444444438</v>
      </c>
      <c r="L45" s="29">
        <f t="shared" si="5"/>
        <v>0</v>
      </c>
      <c r="M45" s="29">
        <f t="shared" si="6"/>
        <v>62246.527777777716</v>
      </c>
      <c r="N45" s="9">
        <f t="shared" si="24"/>
        <v>2916666.6666666605</v>
      </c>
      <c r="O45" s="8">
        <f t="shared" si="7"/>
        <v>44965.277777777686</v>
      </c>
      <c r="P45" s="29">
        <f t="shared" si="8"/>
        <v>0</v>
      </c>
      <c r="Q45" s="29">
        <f t="shared" si="9"/>
        <v>59548.611111111022</v>
      </c>
      <c r="R45" s="9">
        <f t="shared" si="25"/>
        <v>2741666.6666666586</v>
      </c>
      <c r="S45" s="8">
        <f t="shared" si="10"/>
        <v>42267.361111110986</v>
      </c>
      <c r="T45" s="29">
        <f t="shared" si="11"/>
        <v>0</v>
      </c>
      <c r="U45" s="29">
        <f t="shared" si="12"/>
        <v>56850.694444444322</v>
      </c>
      <c r="V45" s="9">
        <f t="shared" si="26"/>
        <v>2566666.6666666567</v>
      </c>
      <c r="W45" s="8">
        <f t="shared" si="13"/>
        <v>39569.444444444292</v>
      </c>
      <c r="X45" s="29">
        <f t="shared" si="14"/>
        <v>0</v>
      </c>
      <c r="Y45" s="29">
        <f t="shared" si="15"/>
        <v>54152.777777777628</v>
      </c>
      <c r="Z45" s="9">
        <f t="shared" si="27"/>
        <v>2391666.6666666549</v>
      </c>
      <c r="AA45" s="8">
        <f t="shared" si="16"/>
        <v>36871.527777777599</v>
      </c>
      <c r="AB45" s="29">
        <f t="shared" si="17"/>
        <v>0</v>
      </c>
      <c r="AC45" s="29">
        <f t="shared" si="18"/>
        <v>51454.861111110935</v>
      </c>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row>
    <row r="46" spans="1:247" s="2" customFormat="1" ht="13.8" x14ac:dyDescent="0.25">
      <c r="A46" s="7" t="s">
        <v>55</v>
      </c>
      <c r="B46" s="9">
        <f t="shared" si="19"/>
        <v>3427083.3333333326</v>
      </c>
      <c r="C46" s="8">
        <f t="shared" si="0"/>
        <v>52834.201388888876</v>
      </c>
      <c r="D46" s="29">
        <f t="shared" si="20"/>
        <v>0</v>
      </c>
      <c r="E46" s="29">
        <f t="shared" si="21"/>
        <v>67417.534722222204</v>
      </c>
      <c r="F46" s="9">
        <f t="shared" si="22"/>
        <v>3252083.3333333307</v>
      </c>
      <c r="G46" s="8">
        <f t="shared" si="1"/>
        <v>50136.284722222183</v>
      </c>
      <c r="H46" s="29">
        <f t="shared" si="2"/>
        <v>0</v>
      </c>
      <c r="I46" s="29">
        <f t="shared" si="3"/>
        <v>64719.618055555518</v>
      </c>
      <c r="J46" s="9">
        <f t="shared" si="23"/>
        <v>3077083.3333333288</v>
      </c>
      <c r="K46" s="8">
        <f t="shared" si="4"/>
        <v>47438.368055555489</v>
      </c>
      <c r="L46" s="29">
        <f t="shared" si="5"/>
        <v>0</v>
      </c>
      <c r="M46" s="29">
        <f t="shared" si="6"/>
        <v>62021.701388888825</v>
      </c>
      <c r="N46" s="9">
        <f t="shared" si="24"/>
        <v>2902083.333333327</v>
      </c>
      <c r="O46" s="8">
        <f t="shared" si="7"/>
        <v>44740.451388888789</v>
      </c>
      <c r="P46" s="29">
        <f t="shared" si="8"/>
        <v>0</v>
      </c>
      <c r="Q46" s="29">
        <f t="shared" si="9"/>
        <v>59323.784722222124</v>
      </c>
      <c r="R46" s="9">
        <f t="shared" si="25"/>
        <v>2727083.3333333251</v>
      </c>
      <c r="S46" s="8">
        <f t="shared" si="10"/>
        <v>42042.534722222095</v>
      </c>
      <c r="T46" s="29">
        <f t="shared" si="11"/>
        <v>0</v>
      </c>
      <c r="U46" s="29">
        <f t="shared" si="12"/>
        <v>56625.868055555431</v>
      </c>
      <c r="V46" s="9">
        <f t="shared" si="26"/>
        <v>2552083.3333333232</v>
      </c>
      <c r="W46" s="8">
        <f t="shared" si="13"/>
        <v>39344.618055555402</v>
      </c>
      <c r="X46" s="29">
        <f t="shared" si="14"/>
        <v>0</v>
      </c>
      <c r="Y46" s="29">
        <f t="shared" si="15"/>
        <v>53927.951388888738</v>
      </c>
      <c r="Z46" s="9">
        <f t="shared" si="27"/>
        <v>2377083.3333333214</v>
      </c>
      <c r="AA46" s="8">
        <f t="shared" si="16"/>
        <v>36646.701388888709</v>
      </c>
      <c r="AB46" s="29">
        <f t="shared" si="17"/>
        <v>0</v>
      </c>
      <c r="AC46" s="29">
        <f t="shared" si="18"/>
        <v>51230.034722222044</v>
      </c>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row>
    <row r="47" spans="1:247" s="2" customFormat="1" ht="14.25" customHeight="1" x14ac:dyDescent="0.25">
      <c r="A47" s="7" t="s">
        <v>56</v>
      </c>
      <c r="B47" s="9">
        <f t="shared" si="19"/>
        <v>3412499.9999999991</v>
      </c>
      <c r="C47" s="8">
        <f t="shared" si="0"/>
        <v>52609.374999999985</v>
      </c>
      <c r="D47" s="29">
        <f t="shared" si="20"/>
        <v>0</v>
      </c>
      <c r="E47" s="29">
        <f t="shared" si="21"/>
        <v>67192.708333333314</v>
      </c>
      <c r="F47" s="9">
        <f t="shared" si="22"/>
        <v>3237499.9999999972</v>
      </c>
      <c r="G47" s="8">
        <f t="shared" si="1"/>
        <v>49911.458333333292</v>
      </c>
      <c r="H47" s="29">
        <f t="shared" si="2"/>
        <v>0</v>
      </c>
      <c r="I47" s="29">
        <f t="shared" si="3"/>
        <v>64494.791666666628</v>
      </c>
      <c r="J47" s="9">
        <f t="shared" si="23"/>
        <v>3062499.9999999953</v>
      </c>
      <c r="K47" s="8">
        <f t="shared" si="4"/>
        <v>47213.541666666599</v>
      </c>
      <c r="L47" s="29">
        <f t="shared" si="5"/>
        <v>0</v>
      </c>
      <c r="M47" s="29">
        <f t="shared" si="6"/>
        <v>61796.874999999935</v>
      </c>
      <c r="N47" s="9">
        <f t="shared" si="24"/>
        <v>2887499.9999999935</v>
      </c>
      <c r="O47" s="8">
        <f t="shared" si="7"/>
        <v>44515.624999999898</v>
      </c>
      <c r="P47" s="29">
        <f t="shared" si="8"/>
        <v>0</v>
      </c>
      <c r="Q47" s="29">
        <f t="shared" si="9"/>
        <v>59098.958333333234</v>
      </c>
      <c r="R47" s="9">
        <f t="shared" si="25"/>
        <v>2712499.9999999916</v>
      </c>
      <c r="S47" s="8">
        <f t="shared" si="10"/>
        <v>41817.708333333205</v>
      </c>
      <c r="T47" s="29">
        <f t="shared" si="11"/>
        <v>0</v>
      </c>
      <c r="U47" s="29">
        <f t="shared" si="12"/>
        <v>56401.041666666541</v>
      </c>
      <c r="V47" s="9">
        <f t="shared" si="26"/>
        <v>2537499.9999999898</v>
      </c>
      <c r="W47" s="8">
        <f t="shared" si="13"/>
        <v>39119.791666666511</v>
      </c>
      <c r="X47" s="29">
        <f t="shared" si="14"/>
        <v>0</v>
      </c>
      <c r="Y47" s="29">
        <f t="shared" si="15"/>
        <v>53703.124999999847</v>
      </c>
      <c r="Z47" s="9">
        <f t="shared" si="27"/>
        <v>2362499.9999999879</v>
      </c>
      <c r="AA47" s="8">
        <f t="shared" si="16"/>
        <v>36421.874999999811</v>
      </c>
      <c r="AB47" s="29">
        <f t="shared" si="17"/>
        <v>0</v>
      </c>
      <c r="AC47" s="29">
        <f t="shared" si="18"/>
        <v>51005.208333333147</v>
      </c>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row>
    <row r="48" spans="1:247" s="2" customFormat="1" ht="13.8" x14ac:dyDescent="0.25">
      <c r="A48" s="7" t="s">
        <v>57</v>
      </c>
      <c r="B48" s="9">
        <f t="shared" si="19"/>
        <v>3397916.6666666656</v>
      </c>
      <c r="C48" s="8">
        <f t="shared" si="0"/>
        <v>52384.548611111095</v>
      </c>
      <c r="D48" s="29">
        <f t="shared" si="20"/>
        <v>0</v>
      </c>
      <c r="E48" s="29">
        <f t="shared" si="21"/>
        <v>66967.881944444423</v>
      </c>
      <c r="F48" s="9">
        <f t="shared" si="22"/>
        <v>3222916.6666666637</v>
      </c>
      <c r="G48" s="8">
        <f t="shared" si="1"/>
        <v>49686.631944444402</v>
      </c>
      <c r="H48" s="29">
        <f t="shared" si="2"/>
        <v>0</v>
      </c>
      <c r="I48" s="29">
        <f t="shared" si="3"/>
        <v>64269.965277777737</v>
      </c>
      <c r="J48" s="9">
        <f t="shared" si="23"/>
        <v>3047916.6666666619</v>
      </c>
      <c r="K48" s="8">
        <f t="shared" si="4"/>
        <v>46988.715277777708</v>
      </c>
      <c r="L48" s="29">
        <f t="shared" si="5"/>
        <v>0</v>
      </c>
      <c r="M48" s="29">
        <f t="shared" si="6"/>
        <v>61572.048611111044</v>
      </c>
      <c r="N48" s="9">
        <f t="shared" si="24"/>
        <v>2872916.66666666</v>
      </c>
      <c r="O48" s="8">
        <f t="shared" si="7"/>
        <v>44290.798611111008</v>
      </c>
      <c r="P48" s="29">
        <f t="shared" si="8"/>
        <v>0</v>
      </c>
      <c r="Q48" s="29">
        <f t="shared" si="9"/>
        <v>58874.131944444343</v>
      </c>
      <c r="R48" s="9">
        <f t="shared" si="25"/>
        <v>2697916.6666666581</v>
      </c>
      <c r="S48" s="8">
        <f t="shared" si="10"/>
        <v>41592.881944444314</v>
      </c>
      <c r="T48" s="29">
        <f t="shared" si="11"/>
        <v>0</v>
      </c>
      <c r="U48" s="29">
        <f t="shared" si="12"/>
        <v>56176.21527777765</v>
      </c>
      <c r="V48" s="9">
        <f t="shared" si="26"/>
        <v>2522916.6666666563</v>
      </c>
      <c r="W48" s="8">
        <f t="shared" si="13"/>
        <v>38894.965277777621</v>
      </c>
      <c r="X48" s="29">
        <f t="shared" si="14"/>
        <v>0</v>
      </c>
      <c r="Y48" s="29">
        <f t="shared" si="15"/>
        <v>53478.298611110957</v>
      </c>
      <c r="Z48" s="9">
        <f t="shared" si="27"/>
        <v>2347916.6666666544</v>
      </c>
      <c r="AA48" s="8">
        <f t="shared" si="16"/>
        <v>36197.04861111092</v>
      </c>
      <c r="AB48" s="29">
        <f t="shared" si="17"/>
        <v>0</v>
      </c>
      <c r="AC48" s="29">
        <f t="shared" si="18"/>
        <v>50780.381944444256</v>
      </c>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row>
    <row r="49" spans="1:247" s="2" customFormat="1" ht="13.8" x14ac:dyDescent="0.25">
      <c r="A49" s="7" t="s">
        <v>58</v>
      </c>
      <c r="B49" s="9">
        <f t="shared" si="19"/>
        <v>3383333.3333333321</v>
      </c>
      <c r="C49" s="8">
        <f t="shared" si="0"/>
        <v>52159.722222222204</v>
      </c>
      <c r="D49" s="29">
        <f t="shared" si="20"/>
        <v>0</v>
      </c>
      <c r="E49" s="29">
        <f t="shared" si="21"/>
        <v>66743.055555555533</v>
      </c>
      <c r="F49" s="9">
        <f t="shared" si="22"/>
        <v>3208333.3333333302</v>
      </c>
      <c r="G49" s="8">
        <f t="shared" si="1"/>
        <v>49461.805555555511</v>
      </c>
      <c r="H49" s="29">
        <f t="shared" si="2"/>
        <v>0</v>
      </c>
      <c r="I49" s="29">
        <f t="shared" si="3"/>
        <v>64045.138888888847</v>
      </c>
      <c r="J49" s="9">
        <f t="shared" si="23"/>
        <v>3033333.3333333284</v>
      </c>
      <c r="K49" s="8">
        <f t="shared" si="4"/>
        <v>46763.88888888881</v>
      </c>
      <c r="L49" s="29">
        <f t="shared" si="5"/>
        <v>0</v>
      </c>
      <c r="M49" s="29">
        <f t="shared" si="6"/>
        <v>61347.222222222146</v>
      </c>
      <c r="N49" s="9">
        <f t="shared" si="24"/>
        <v>2858333.3333333265</v>
      </c>
      <c r="O49" s="8">
        <f t="shared" si="7"/>
        <v>44065.972222222117</v>
      </c>
      <c r="P49" s="29">
        <f t="shared" si="8"/>
        <v>0</v>
      </c>
      <c r="Q49" s="29">
        <f t="shared" si="9"/>
        <v>58649.305555555453</v>
      </c>
      <c r="R49" s="9">
        <f t="shared" si="25"/>
        <v>2683333.3333333246</v>
      </c>
      <c r="S49" s="8">
        <f t="shared" si="10"/>
        <v>41368.055555555424</v>
      </c>
      <c r="T49" s="29">
        <f t="shared" si="11"/>
        <v>0</v>
      </c>
      <c r="U49" s="29">
        <f t="shared" si="12"/>
        <v>55951.38888888876</v>
      </c>
      <c r="V49" s="9">
        <f t="shared" si="26"/>
        <v>2508333.3333333228</v>
      </c>
      <c r="W49" s="8">
        <f t="shared" si="13"/>
        <v>38670.13888888873</v>
      </c>
      <c r="X49" s="29">
        <f t="shared" si="14"/>
        <v>0</v>
      </c>
      <c r="Y49" s="29">
        <f t="shared" si="15"/>
        <v>53253.472222222066</v>
      </c>
      <c r="Z49" s="9">
        <f t="shared" si="27"/>
        <v>2333333.3333333209</v>
      </c>
      <c r="AA49" s="8">
        <f t="shared" si="16"/>
        <v>35972.22222222203</v>
      </c>
      <c r="AB49" s="29">
        <f t="shared" si="17"/>
        <v>0</v>
      </c>
      <c r="AC49" s="29">
        <f t="shared" si="18"/>
        <v>50555.555555555366</v>
      </c>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row>
    <row r="50" spans="1:247" s="2" customFormat="1" ht="13.8" x14ac:dyDescent="0.25">
      <c r="A50" s="7" t="s">
        <v>59</v>
      </c>
      <c r="B50" s="9">
        <f t="shared" si="19"/>
        <v>3368749.9999999986</v>
      </c>
      <c r="C50" s="8">
        <f t="shared" si="0"/>
        <v>51934.895833333314</v>
      </c>
      <c r="D50" s="29">
        <f t="shared" si="20"/>
        <v>0</v>
      </c>
      <c r="E50" s="29">
        <f t="shared" si="21"/>
        <v>66518.229166666642</v>
      </c>
      <c r="F50" s="9">
        <f t="shared" si="22"/>
        <v>3193749.9999999967</v>
      </c>
      <c r="G50" s="8">
        <f t="shared" si="1"/>
        <v>49236.979166666621</v>
      </c>
      <c r="H50" s="29">
        <f t="shared" si="2"/>
        <v>0</v>
      </c>
      <c r="I50" s="29">
        <f t="shared" si="3"/>
        <v>63820.312499999956</v>
      </c>
      <c r="J50" s="9">
        <f t="shared" si="23"/>
        <v>3018749.9999999949</v>
      </c>
      <c r="K50" s="8">
        <f t="shared" si="4"/>
        <v>46539.06249999992</v>
      </c>
      <c r="L50" s="29">
        <f t="shared" si="5"/>
        <v>0</v>
      </c>
      <c r="M50" s="29">
        <f t="shared" si="6"/>
        <v>61122.395833333256</v>
      </c>
      <c r="N50" s="9">
        <f t="shared" si="24"/>
        <v>2843749.999999993</v>
      </c>
      <c r="O50" s="8">
        <f t="shared" si="7"/>
        <v>43841.145833333227</v>
      </c>
      <c r="P50" s="29">
        <f t="shared" si="8"/>
        <v>0</v>
      </c>
      <c r="Q50" s="29">
        <f t="shared" si="9"/>
        <v>58424.479166666562</v>
      </c>
      <c r="R50" s="9">
        <f t="shared" si="25"/>
        <v>2668749.9999999912</v>
      </c>
      <c r="S50" s="8">
        <f t="shared" si="10"/>
        <v>41143.229166666533</v>
      </c>
      <c r="T50" s="29">
        <f t="shared" si="11"/>
        <v>0</v>
      </c>
      <c r="U50" s="29">
        <f t="shared" si="12"/>
        <v>55726.562499999869</v>
      </c>
      <c r="V50" s="9">
        <f t="shared" si="26"/>
        <v>2493749.9999999893</v>
      </c>
      <c r="W50" s="8">
        <f t="shared" si="13"/>
        <v>38445.312499999833</v>
      </c>
      <c r="X50" s="29">
        <f t="shared" si="14"/>
        <v>0</v>
      </c>
      <c r="Y50" s="29">
        <f t="shared" si="15"/>
        <v>53028.645833333168</v>
      </c>
      <c r="Z50" s="9">
        <f t="shared" si="27"/>
        <v>2318749.9999999874</v>
      </c>
      <c r="AA50" s="8">
        <f t="shared" si="16"/>
        <v>35747.395833333139</v>
      </c>
      <c r="AB50" s="29">
        <f t="shared" si="17"/>
        <v>0</v>
      </c>
      <c r="AC50" s="29">
        <f t="shared" si="18"/>
        <v>50330.729166666475</v>
      </c>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row>
    <row r="51" spans="1:247" s="2" customFormat="1" ht="13.8" x14ac:dyDescent="0.25">
      <c r="A51" s="7" t="s">
        <v>60</v>
      </c>
      <c r="B51" s="9">
        <f t="shared" si="19"/>
        <v>3354166.6666666651</v>
      </c>
      <c r="C51" s="8">
        <f t="shared" si="0"/>
        <v>51710.069444444423</v>
      </c>
      <c r="D51" s="29">
        <f t="shared" si="20"/>
        <v>0</v>
      </c>
      <c r="E51" s="29">
        <f t="shared" si="21"/>
        <v>66293.402777777752</v>
      </c>
      <c r="F51" s="9">
        <f t="shared" si="22"/>
        <v>3179166.6666666633</v>
      </c>
      <c r="G51" s="8">
        <f t="shared" si="1"/>
        <v>49012.152777777723</v>
      </c>
      <c r="H51" s="29">
        <f t="shared" si="2"/>
        <v>0</v>
      </c>
      <c r="I51" s="29">
        <f t="shared" si="3"/>
        <v>63595.486111111059</v>
      </c>
      <c r="J51" s="9">
        <f t="shared" si="23"/>
        <v>3004166.6666666614</v>
      </c>
      <c r="K51" s="8">
        <f t="shared" si="4"/>
        <v>46314.236111111029</v>
      </c>
      <c r="L51" s="29">
        <f t="shared" si="5"/>
        <v>0</v>
      </c>
      <c r="M51" s="29">
        <f t="shared" si="6"/>
        <v>60897.569444444365</v>
      </c>
      <c r="N51" s="9">
        <f t="shared" si="24"/>
        <v>2829166.6666666595</v>
      </c>
      <c r="O51" s="8">
        <f t="shared" si="7"/>
        <v>43616.319444444336</v>
      </c>
      <c r="P51" s="29">
        <f t="shared" si="8"/>
        <v>0</v>
      </c>
      <c r="Q51" s="29">
        <f t="shared" si="9"/>
        <v>58199.652777777672</v>
      </c>
      <c r="R51" s="9">
        <f t="shared" si="25"/>
        <v>2654166.6666666577</v>
      </c>
      <c r="S51" s="8">
        <f t="shared" si="10"/>
        <v>40918.402777777643</v>
      </c>
      <c r="T51" s="29">
        <f t="shared" si="11"/>
        <v>0</v>
      </c>
      <c r="U51" s="29">
        <f t="shared" si="12"/>
        <v>55501.736111110979</v>
      </c>
      <c r="V51" s="9">
        <f t="shared" si="26"/>
        <v>2479166.6666666558</v>
      </c>
      <c r="W51" s="8">
        <f t="shared" si="13"/>
        <v>38220.486111110942</v>
      </c>
      <c r="X51" s="29">
        <f t="shared" si="14"/>
        <v>0</v>
      </c>
      <c r="Y51" s="29">
        <f t="shared" si="15"/>
        <v>52803.819444444278</v>
      </c>
      <c r="Z51" s="9">
        <f t="shared" si="27"/>
        <v>2304166.6666666539</v>
      </c>
      <c r="AA51" s="8">
        <f t="shared" si="16"/>
        <v>35522.569444444249</v>
      </c>
      <c r="AB51" s="29">
        <f t="shared" si="17"/>
        <v>0</v>
      </c>
      <c r="AC51" s="29">
        <f t="shared" si="18"/>
        <v>50105.902777777585</v>
      </c>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row>
    <row r="52" spans="1:247" s="2" customFormat="1" ht="13.8" x14ac:dyDescent="0.25">
      <c r="A52" s="7" t="s">
        <v>61</v>
      </c>
      <c r="B52" s="9">
        <f t="shared" si="19"/>
        <v>3339583.3333333316</v>
      </c>
      <c r="C52" s="8">
        <f t="shared" si="0"/>
        <v>51485.243055555533</v>
      </c>
      <c r="D52" s="29">
        <f t="shared" si="20"/>
        <v>0</v>
      </c>
      <c r="E52" s="29">
        <f t="shared" si="21"/>
        <v>66068.576388888861</v>
      </c>
      <c r="F52" s="9">
        <f t="shared" si="22"/>
        <v>3164583.3333333298</v>
      </c>
      <c r="G52" s="8">
        <f t="shared" si="1"/>
        <v>48787.326388888832</v>
      </c>
      <c r="H52" s="29">
        <f t="shared" si="2"/>
        <v>0</v>
      </c>
      <c r="I52" s="29">
        <f t="shared" si="3"/>
        <v>63370.659722222168</v>
      </c>
      <c r="J52" s="9">
        <f t="shared" si="23"/>
        <v>2989583.3333333279</v>
      </c>
      <c r="K52" s="8">
        <f t="shared" si="4"/>
        <v>46089.409722222139</v>
      </c>
      <c r="L52" s="29">
        <f t="shared" si="5"/>
        <v>0</v>
      </c>
      <c r="M52" s="29">
        <f t="shared" si="6"/>
        <v>60672.743055555475</v>
      </c>
      <c r="N52" s="9">
        <f t="shared" si="24"/>
        <v>2814583.333333326</v>
      </c>
      <c r="O52" s="8">
        <f t="shared" si="7"/>
        <v>43391.493055555446</v>
      </c>
      <c r="P52" s="29">
        <f t="shared" si="8"/>
        <v>0</v>
      </c>
      <c r="Q52" s="29">
        <f t="shared" si="9"/>
        <v>57974.826388888781</v>
      </c>
      <c r="R52" s="9">
        <f t="shared" si="25"/>
        <v>2639583.3333333242</v>
      </c>
      <c r="S52" s="8">
        <f t="shared" si="10"/>
        <v>40693.576388888752</v>
      </c>
      <c r="T52" s="29">
        <f t="shared" si="11"/>
        <v>0</v>
      </c>
      <c r="U52" s="29">
        <f t="shared" si="12"/>
        <v>55276.909722222088</v>
      </c>
      <c r="V52" s="9">
        <f t="shared" si="26"/>
        <v>2464583.3333333223</v>
      </c>
      <c r="W52" s="8">
        <f t="shared" si="13"/>
        <v>37995.659722222052</v>
      </c>
      <c r="X52" s="29">
        <f t="shared" si="14"/>
        <v>0</v>
      </c>
      <c r="Y52" s="29">
        <f t="shared" si="15"/>
        <v>52578.993055555387</v>
      </c>
      <c r="Z52" s="9">
        <f t="shared" si="27"/>
        <v>2289583.3333333205</v>
      </c>
      <c r="AA52" s="8">
        <f t="shared" si="16"/>
        <v>35297.743055555358</v>
      </c>
      <c r="AB52" s="29">
        <f t="shared" si="17"/>
        <v>0</v>
      </c>
      <c r="AC52" s="29">
        <f t="shared" si="18"/>
        <v>49881.076388888694</v>
      </c>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row>
    <row r="53" spans="1:247" s="2" customFormat="1" ht="14.4" thickBot="1" x14ac:dyDescent="0.3">
      <c r="A53" s="30" t="s">
        <v>23</v>
      </c>
      <c r="B53" s="11"/>
      <c r="C53" s="12">
        <f>SUM(C41:C52)</f>
        <v>632661.45833333314</v>
      </c>
      <c r="D53" s="31">
        <f>SUM(D41:D52)</f>
        <v>155960</v>
      </c>
      <c r="E53" s="31">
        <f>SUM(E41:E52)</f>
        <v>963621.45833333314</v>
      </c>
      <c r="F53" s="11"/>
      <c r="G53" s="12">
        <f>SUM(G41:G52)</f>
        <v>600286.45833333291</v>
      </c>
      <c r="H53" s="31">
        <f>SUM(H41:H52)</f>
        <v>41599.999999999985</v>
      </c>
      <c r="I53" s="31">
        <f>SUM(I41:I52)</f>
        <v>816886.45833333279</v>
      </c>
      <c r="J53" s="11"/>
      <c r="K53" s="12">
        <f>SUM(K41:K52)</f>
        <v>567911.45833333256</v>
      </c>
      <c r="L53" s="31">
        <f>SUM(L41:L52)</f>
        <v>40199.999999999971</v>
      </c>
      <c r="M53" s="31">
        <f>SUM(M41:M52)</f>
        <v>783111.45833333256</v>
      </c>
      <c r="N53" s="11"/>
      <c r="O53" s="12">
        <f>SUM(O41:O52)</f>
        <v>535536.45833333221</v>
      </c>
      <c r="P53" s="31">
        <f>SUM(P41:P52)</f>
        <v>38799.999999999956</v>
      </c>
      <c r="Q53" s="31">
        <f>SUM(Q41:Q52)</f>
        <v>749336.45833333198</v>
      </c>
      <c r="R53" s="11"/>
      <c r="S53" s="12">
        <f>SUM(S41:S52)</f>
        <v>503161.45833333186</v>
      </c>
      <c r="T53" s="31">
        <f>SUM(T41:T52)</f>
        <v>37399.999999999942</v>
      </c>
      <c r="U53" s="31">
        <f>SUM(U41:U52)</f>
        <v>715561.45833333186</v>
      </c>
      <c r="V53" s="11"/>
      <c r="W53" s="12">
        <f>SUM(W41:W52)</f>
        <v>470786.45833333145</v>
      </c>
      <c r="X53" s="31">
        <f>SUM(X41:X52)</f>
        <v>35999.999999999927</v>
      </c>
      <c r="Y53" s="31">
        <f>SUM(Y41:Y52)</f>
        <v>681786.45833333139</v>
      </c>
      <c r="Z53" s="11"/>
      <c r="AA53" s="12">
        <f>SUM(AA41:AA52)</f>
        <v>438411.45833333116</v>
      </c>
      <c r="AB53" s="31">
        <f>SUM(AB41:AB52)</f>
        <v>34599.999999999913</v>
      </c>
      <c r="AC53" s="31">
        <f>SUM(AC41:AC52)</f>
        <v>648011.45833333116</v>
      </c>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row>
    <row r="54" spans="1:247" s="2" customFormat="1" ht="12.75" customHeight="1" thickBot="1" x14ac:dyDescent="0.3">
      <c r="A54" s="83" t="s">
        <v>22</v>
      </c>
      <c r="B54" s="73" t="s">
        <v>31</v>
      </c>
      <c r="C54" s="74"/>
      <c r="D54" s="75"/>
      <c r="E54" s="49"/>
      <c r="F54" s="73" t="s">
        <v>32</v>
      </c>
      <c r="G54" s="74"/>
      <c r="H54" s="74"/>
      <c r="I54" s="75"/>
      <c r="J54" s="73" t="s">
        <v>33</v>
      </c>
      <c r="K54" s="74"/>
      <c r="L54" s="74"/>
      <c r="M54" s="75"/>
      <c r="N54" s="73" t="s">
        <v>34</v>
      </c>
      <c r="O54" s="74"/>
      <c r="P54" s="74"/>
      <c r="Q54" s="75"/>
      <c r="R54" s="73" t="s">
        <v>35</v>
      </c>
      <c r="S54" s="74"/>
      <c r="T54" s="74"/>
      <c r="U54" s="75"/>
      <c r="V54" s="73" t="s">
        <v>36</v>
      </c>
      <c r="W54" s="74"/>
      <c r="X54" s="74"/>
      <c r="Y54" s="75"/>
      <c r="Z54" s="73" t="s">
        <v>37</v>
      </c>
      <c r="AA54" s="74"/>
      <c r="AB54" s="74"/>
      <c r="AC54" s="75"/>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row>
    <row r="55" spans="1:247" s="2" customFormat="1" ht="69.599999999999994" thickBot="1" x14ac:dyDescent="0.3">
      <c r="A55" s="84"/>
      <c r="B55" s="6" t="s">
        <v>45</v>
      </c>
      <c r="C55" s="6" t="s">
        <v>46</v>
      </c>
      <c r="D55" s="6" t="s">
        <v>78</v>
      </c>
      <c r="E55" s="6" t="s">
        <v>47</v>
      </c>
      <c r="F55" s="6" t="s">
        <v>45</v>
      </c>
      <c r="G55" s="6" t="s">
        <v>46</v>
      </c>
      <c r="H55" s="6" t="s">
        <v>78</v>
      </c>
      <c r="I55" s="6" t="s">
        <v>47</v>
      </c>
      <c r="J55" s="6" t="s">
        <v>45</v>
      </c>
      <c r="K55" s="6" t="s">
        <v>46</v>
      </c>
      <c r="L55" s="6" t="s">
        <v>78</v>
      </c>
      <c r="M55" s="6" t="s">
        <v>47</v>
      </c>
      <c r="N55" s="6" t="s">
        <v>45</v>
      </c>
      <c r="O55" s="6" t="s">
        <v>46</v>
      </c>
      <c r="P55" s="6" t="s">
        <v>78</v>
      </c>
      <c r="Q55" s="6" t="s">
        <v>47</v>
      </c>
      <c r="R55" s="6" t="s">
        <v>45</v>
      </c>
      <c r="S55" s="6" t="s">
        <v>46</v>
      </c>
      <c r="T55" s="6" t="s">
        <v>78</v>
      </c>
      <c r="U55" s="6" t="s">
        <v>47</v>
      </c>
      <c r="V55" s="6" t="s">
        <v>45</v>
      </c>
      <c r="W55" s="6" t="s">
        <v>46</v>
      </c>
      <c r="X55" s="6" t="s">
        <v>78</v>
      </c>
      <c r="Y55" s="6" t="s">
        <v>47</v>
      </c>
      <c r="Z55" s="6" t="s">
        <v>45</v>
      </c>
      <c r="AA55" s="6" t="s">
        <v>46</v>
      </c>
      <c r="AB55" s="6" t="s">
        <v>78</v>
      </c>
      <c r="AC55" s="6" t="s">
        <v>47</v>
      </c>
      <c r="AD55" s="62"/>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row>
    <row r="56" spans="1:247" s="2" customFormat="1" ht="14.4" thickTop="1" x14ac:dyDescent="0.25">
      <c r="A56" s="7" t="s">
        <v>19</v>
      </c>
      <c r="B56" s="9">
        <f>IF(data2=1,IF((Z52-sumproplat2)&gt;1,Z52-sumproplat2,0),IF(Z52-(sumproplat2-AA52-AB52)&gt;0,Z52-(AC52-AA52-AB52),0))</f>
        <v>2274999.999999987</v>
      </c>
      <c r="C56" s="8">
        <f t="shared" ref="C56:C67" si="28">IF(LEFT($A56,1)*1+LEFT(B$54,1)*12-12&lt;=$J$15,B56*($J$14/12),B56*($J$16/12))</f>
        <v>35072.916666666468</v>
      </c>
      <c r="D56" s="29">
        <f t="shared" ref="D56:D67" si="29">IF(AND($A56="1 міс.",B56&gt;0),$J$29*$J$6+$J$30*B56,0)+IF(B56-IF(data2=1,IF(C56&gt;0.001,C56+sumproplat2,0),IF(B56&gt;sumproplat2*2,sumproplat2,B56+C56))&lt;0,$J$32,0)</f>
        <v>33199.999999999898</v>
      </c>
      <c r="E56" s="29">
        <f t="shared" ref="E56:E67" si="30">IF(data2=1,IF(C56&gt;0.001,C56+D56+sumproplat2,0),IF(B56&gt;sumproplat2*2,sumproplat2+D56,B56+C56+D56))</f>
        <v>82856.249999999694</v>
      </c>
      <c r="F56" s="9">
        <f>IF(data2=1,IF((B67-sumproplat2)&gt;1,B67-sumproplat2,0),IF(B67-(sumproplat2-C67-D67)&gt;0,B67-(E67-C67-D67),0))</f>
        <v>2099999.9999999851</v>
      </c>
      <c r="G56" s="8">
        <f t="shared" ref="G56:G67" si="31">IF(LEFT($A56,1)*1+LEFT(F$54,1)*12-12&lt;=$J$15,F56*($J$14/12),F56*($J$16/12))</f>
        <v>32374.999999999771</v>
      </c>
      <c r="H56" s="29">
        <f t="shared" ref="H56:H67" si="32">IF(AND($A56="1 міс.",F56&gt;0),$J$29*$J$6+$J$30*F56,0)+IF(F56-IF(data2=1,IF(G56&gt;0.001,G56+sumproplat2,0),IF(F56&gt;sumproplat2*2,sumproplat2,F56+G56))&lt;0,$J$32,0)</f>
        <v>31799.99999999988</v>
      </c>
      <c r="I56" s="29">
        <f t="shared" ref="I56:I67" si="33">IF(data2=1,IF(G56&gt;0.001,G56+H56+sumproplat2,0),IF(F56&gt;sumproplat2*2,sumproplat2+H56,F56+G56+H56))</f>
        <v>78758.333333332979</v>
      </c>
      <c r="J56" s="9">
        <f>IF(data2=1,IF((F67-sumproplat2)&gt;1,F67-sumproplat2,0),IF(F67-(sumproplat2-G67-H67)&gt;0,F67-(I67-G67-H67),0))</f>
        <v>1924999.999999986</v>
      </c>
      <c r="K56" s="8">
        <f t="shared" ref="K56:K67" si="34">IF(LEFT($A56,1)*1+LEFT(J$54,2)*12-12&lt;=$J$15,J56*($J$14/12),J56*($J$16/12))</f>
        <v>29677.083333333117</v>
      </c>
      <c r="L56" s="29">
        <f t="shared" ref="L56:L67" si="35">IF(AND($A56="1 міс.",J56&gt;0),$J$29*$J$6+$J$30*J56,0)+IF(J56-IF(data2=1,IF(K56&gt;0.001,K56+sumproplat2,0),IF(J56&gt;sumproplat2*2,sumproplat2,J56+K56))&lt;0,$J$32,0)</f>
        <v>30399.999999999891</v>
      </c>
      <c r="M56" s="29">
        <f t="shared" ref="M56:M67" si="36">IF(data2=1,IF(K56&gt;0.001,K56+L56+sumproplat2,0),IF(J56&gt;sumproplat2*2,sumproplat2+L56,J56+K56+L56))</f>
        <v>74660.416666666337</v>
      </c>
      <c r="N56" s="9">
        <f>IF(data2=1,IF((J67-sumproplat2)&gt;1,J67-sumproplat2,0),IF(J67-(sumproplat2-K67-L67)&gt;0,J67-(M67-K67-L67),0))</f>
        <v>1749999.999999987</v>
      </c>
      <c r="O56" s="8">
        <f t="shared" ref="O56:O67" si="37">IF(LEFT($A56,1)*1+LEFT(N$54,2)*12-12&lt;=$J$15,N56*($J$14/12),N56*($J$16/12))</f>
        <v>26979.166666666468</v>
      </c>
      <c r="P56" s="29">
        <f t="shared" ref="P56:P67" si="38">IF(AND($A56="1 міс.",N56&gt;0),$J$29*$J$6+$J$30*N56,0)+IF(N56-IF(data2=1,IF(O56&gt;0.001,O56+sumproplat2,0),IF(N56&gt;sumproplat2*2,sumproplat2,N56+O56))&lt;0,$J$32,0)</f>
        <v>28999.999999999898</v>
      </c>
      <c r="Q56" s="29">
        <f t="shared" ref="Q56:Q67" si="39">IF(data2=1,IF(O56&gt;0.001,O56+P56+sumproplat2,0),IF(N56&gt;sumproplat2*2,sumproplat2+P56,N56+O56+P56))</f>
        <v>70562.499999999694</v>
      </c>
      <c r="R56" s="9">
        <f>IF(data2=1,IF((N67-sumproplat2)&gt;1,N67-sumproplat2,0),IF(N67-(sumproplat2-O67-P67)&gt;0,N67-(Q67-O67-P67),0))</f>
        <v>1574999.9999999879</v>
      </c>
      <c r="S56" s="8">
        <f t="shared" ref="S56:S67" si="40">IF(LEFT($A56,1)*1+LEFT(R$54,2)*12-12&lt;=$J$15,R56*($J$14/12),R56*($J$16/12))</f>
        <v>24281.249999999814</v>
      </c>
      <c r="T56" s="29">
        <f t="shared" ref="T56:T67" si="41">IF(AND($A56="1 міс.",R56&gt;0),$J$29*$J$6+$J$30*R56,0)+IF(R56-IF(data2=1,IF(S56&gt;0.001,S56+sumproplat2,0),IF(R56&gt;sumproplat2*2,sumproplat2,R56+S56))&lt;0,$J$32,0)</f>
        <v>27599.999999999905</v>
      </c>
      <c r="U56" s="29">
        <f t="shared" ref="U56:U67" si="42">IF(data2=1,IF(S56&gt;0.001,S56+T56+sumproplat2,0),IF(R56&gt;sumproplat2*2,sumproplat2+T56,R56+S56+T56))</f>
        <v>66464.583333333052</v>
      </c>
      <c r="V56" s="9">
        <f>IF(data2=1,IF((R67-sumproplat2)&gt;1,R67-sumproplat2,0),IF(R67-(sumproplat2-S67-T67)&gt;0,R67-(U67-S67-T67),0))</f>
        <v>1399999.9999999888</v>
      </c>
      <c r="W56" s="8">
        <f t="shared" ref="W56:W67" si="43">IF(LEFT($A56,1)*1+LEFT(V$54,2)*12-12&lt;=$J$15,V56*($J$14/12),V56*($J$16/12))</f>
        <v>21583.333333333161</v>
      </c>
      <c r="X56" s="29">
        <f t="shared" ref="X56:X67" si="44">IF(AND($A56="1 міс.",V56&gt;0),$J$29*$J$6+$J$30*V56,0)+IF(V56-IF(data2=1,IF(W56&gt;0.001,W56+sumproplat2,0),IF(V56&gt;sumproplat2*2,sumproplat2,V56+W56))&lt;0,$J$32,0)</f>
        <v>26199.999999999913</v>
      </c>
      <c r="Y56" s="29">
        <f t="shared" ref="Y56:Y67" si="45">IF(data2=1,IF(W56&gt;0.001,W56+X56+sumproplat2,0),IF(V56&gt;sumproplat2*2,sumproplat2+X56,V56+W56+X56))</f>
        <v>62366.66666666641</v>
      </c>
      <c r="Z56" s="9">
        <f>IF(data2=1,IF((V67-sumproplat2)&gt;1,V67-sumproplat2,0),IF(V67-(sumproplat2-W67-X67)&gt;0,V67-(Y67-W67-X67),0))</f>
        <v>1224999.9999999898</v>
      </c>
      <c r="AA56" s="8">
        <f t="shared" ref="AA56:AA67" si="46">IF(LEFT($A56,1)*1+LEFT(Z$54,2)*12-12&lt;=$J$15,Z56*($J$14/12),Z56*($J$16/12))</f>
        <v>18885.416666666508</v>
      </c>
      <c r="AB56" s="29">
        <f t="shared" ref="AB56:AB67" si="47">IF(AND($A56="1 міс.",Z56&gt;0),$J$29*$J$6+$J$30*Z56,0)+IF(Z56-IF(data2=1,IF(AA56&gt;0.001,AA56+sumproplat2,0),IF(Z56&gt;sumproplat2*2,sumproplat2,Z56+AA56))&lt;0,$J$32,0)</f>
        <v>24799.99999999992</v>
      </c>
      <c r="AC56" s="29">
        <f t="shared" ref="AC56:AC67" si="48">IF(data2=1,IF(AA56&gt;0.001,AA56+AB56+sumproplat2,0),IF(Z56&gt;sumproplat2*2,sumproplat2+AB56,Z56+AA56+AB56))</f>
        <v>58268.74999999976</v>
      </c>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row>
    <row r="57" spans="1:247" s="2" customFormat="1" ht="13.8" x14ac:dyDescent="0.25">
      <c r="A57" s="7" t="s">
        <v>20</v>
      </c>
      <c r="B57" s="9">
        <f t="shared" ref="B57:B67" si="49">IF(data2=1,IF((B56-sumproplat2)&gt;1,B56-sumproplat2,0),IF(B56-(sumproplat2-C56-D56)&gt;0,B56-(E56-C56-D56),0))</f>
        <v>2260416.6666666535</v>
      </c>
      <c r="C57" s="8">
        <f t="shared" si="28"/>
        <v>34848.090277777577</v>
      </c>
      <c r="D57" s="29">
        <f t="shared" si="29"/>
        <v>0</v>
      </c>
      <c r="E57" s="29">
        <f t="shared" si="30"/>
        <v>49431.423611110913</v>
      </c>
      <c r="F57" s="9">
        <f t="shared" ref="F57:F67" si="50">IF(data2=1,IF((F56-sumproplat2)&gt;1,F56-sumproplat2,0),IF(F56-(sumproplat2-G56-H56)&gt;0,F56-(I56-G56-H56),0))</f>
        <v>2085416.6666666518</v>
      </c>
      <c r="G57" s="8">
        <f t="shared" si="31"/>
        <v>32150.173611110884</v>
      </c>
      <c r="H57" s="29">
        <f t="shared" si="32"/>
        <v>0</v>
      </c>
      <c r="I57" s="29">
        <f t="shared" si="33"/>
        <v>46733.50694444422</v>
      </c>
      <c r="J57" s="9">
        <f t="shared" ref="J57:J67" si="51">IF(data2=1,IF((J56-sumproplat2)&gt;1,J56-sumproplat2,0),IF(J56-(sumproplat2-K56-L56)&gt;0,J56-(M56-K56-L56),0))</f>
        <v>1910416.6666666528</v>
      </c>
      <c r="K57" s="8">
        <f t="shared" si="34"/>
        <v>29452.256944444231</v>
      </c>
      <c r="L57" s="29">
        <f t="shared" si="35"/>
        <v>0</v>
      </c>
      <c r="M57" s="29">
        <f t="shared" si="36"/>
        <v>44035.590277777563</v>
      </c>
      <c r="N57" s="9">
        <f t="shared" ref="N57:N67" si="52">IF(data2=1,IF((N56-sumproplat2)&gt;1,N56-sumproplat2,0),IF(N56-(sumproplat2-O56-P56)&gt;0,N56-(Q56-O56-P56),0))</f>
        <v>1735416.6666666537</v>
      </c>
      <c r="O57" s="8">
        <f t="shared" si="37"/>
        <v>26754.340277777577</v>
      </c>
      <c r="P57" s="29">
        <f t="shared" si="38"/>
        <v>0</v>
      </c>
      <c r="Q57" s="29">
        <f t="shared" si="39"/>
        <v>41337.673611110913</v>
      </c>
      <c r="R57" s="9">
        <f t="shared" ref="R57:R67" si="53">IF(data2=1,IF((R56-sumproplat2)&gt;1,R56-sumproplat2,0),IF(R56-(sumproplat2-S56-T56)&gt;0,R56-(U56-S56-T56),0))</f>
        <v>1560416.6666666546</v>
      </c>
      <c r="S57" s="8">
        <f t="shared" si="40"/>
        <v>24056.423611110928</v>
      </c>
      <c r="T57" s="29">
        <f t="shared" si="41"/>
        <v>0</v>
      </c>
      <c r="U57" s="29">
        <f t="shared" si="42"/>
        <v>38639.756944444263</v>
      </c>
      <c r="V57" s="9">
        <f t="shared" ref="V57:V67" si="54">IF(data2=1,IF((V56-sumproplat2)&gt;1,V56-sumproplat2,0),IF(V56-(sumproplat2-W56-X56)&gt;0,V56-(Y56-W56-X56),0))</f>
        <v>1385416.6666666556</v>
      </c>
      <c r="W57" s="8">
        <f t="shared" si="43"/>
        <v>21358.506944444274</v>
      </c>
      <c r="X57" s="29">
        <f t="shared" si="44"/>
        <v>0</v>
      </c>
      <c r="Y57" s="29">
        <f t="shared" si="45"/>
        <v>35941.840277777606</v>
      </c>
      <c r="Z57" s="9">
        <f t="shared" ref="Z57:Z67" si="55">IF(data2=1,IF((Z56-sumproplat2)&gt;1,Z56-sumproplat2,0),IF(Z56-(sumproplat2-AA56-AB56)&gt;0,Z56-(AC56-AA56-AB56),0))</f>
        <v>1210416.6666666565</v>
      </c>
      <c r="AA57" s="8">
        <f t="shared" si="46"/>
        <v>18660.590277777621</v>
      </c>
      <c r="AB57" s="29">
        <f t="shared" si="47"/>
        <v>0</v>
      </c>
      <c r="AC57" s="29">
        <f t="shared" si="48"/>
        <v>33243.923611110957</v>
      </c>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row>
    <row r="58" spans="1:247" s="2" customFormat="1" ht="13.8" x14ac:dyDescent="0.25">
      <c r="A58" s="7" t="s">
        <v>21</v>
      </c>
      <c r="B58" s="9">
        <f t="shared" si="49"/>
        <v>2245833.33333332</v>
      </c>
      <c r="C58" s="8">
        <f t="shared" si="28"/>
        <v>34623.263888888687</v>
      </c>
      <c r="D58" s="29">
        <f t="shared" si="29"/>
        <v>0</v>
      </c>
      <c r="E58" s="29">
        <f t="shared" si="30"/>
        <v>49206.597222222023</v>
      </c>
      <c r="F58" s="9">
        <f t="shared" si="50"/>
        <v>2070833.3333333186</v>
      </c>
      <c r="G58" s="8">
        <f t="shared" si="31"/>
        <v>31925.347222221997</v>
      </c>
      <c r="H58" s="29">
        <f t="shared" si="32"/>
        <v>0</v>
      </c>
      <c r="I58" s="29">
        <f t="shared" si="33"/>
        <v>46508.680555555329</v>
      </c>
      <c r="J58" s="9">
        <f t="shared" si="51"/>
        <v>1895833.3333333195</v>
      </c>
      <c r="K58" s="8">
        <f t="shared" si="34"/>
        <v>29227.430555555344</v>
      </c>
      <c r="L58" s="29">
        <f t="shared" si="35"/>
        <v>0</v>
      </c>
      <c r="M58" s="29">
        <f t="shared" si="36"/>
        <v>43810.76388888868</v>
      </c>
      <c r="N58" s="9">
        <f t="shared" si="52"/>
        <v>1720833.3333333205</v>
      </c>
      <c r="O58" s="8">
        <f t="shared" si="37"/>
        <v>26529.51388888869</v>
      </c>
      <c r="P58" s="29">
        <f t="shared" si="38"/>
        <v>0</v>
      </c>
      <c r="Q58" s="29">
        <f t="shared" si="39"/>
        <v>41112.847222222023</v>
      </c>
      <c r="R58" s="9">
        <f t="shared" si="53"/>
        <v>1545833.3333333214</v>
      </c>
      <c r="S58" s="8">
        <f t="shared" si="40"/>
        <v>23831.597222222037</v>
      </c>
      <c r="T58" s="29">
        <f t="shared" si="41"/>
        <v>0</v>
      </c>
      <c r="U58" s="29">
        <f t="shared" si="42"/>
        <v>38414.930555555373</v>
      </c>
      <c r="V58" s="9">
        <f t="shared" si="54"/>
        <v>1370833.3333333223</v>
      </c>
      <c r="W58" s="8">
        <f t="shared" si="43"/>
        <v>21133.680555555387</v>
      </c>
      <c r="X58" s="29">
        <f t="shared" si="44"/>
        <v>0</v>
      </c>
      <c r="Y58" s="29">
        <f t="shared" si="45"/>
        <v>35717.013888888723</v>
      </c>
      <c r="Z58" s="9">
        <f t="shared" si="55"/>
        <v>1195833.3333333232</v>
      </c>
      <c r="AA58" s="8">
        <f t="shared" si="46"/>
        <v>18435.763888888734</v>
      </c>
      <c r="AB58" s="29">
        <f t="shared" si="47"/>
        <v>0</v>
      </c>
      <c r="AC58" s="29">
        <f t="shared" si="48"/>
        <v>33019.097222222066</v>
      </c>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row>
    <row r="59" spans="1:247" s="2" customFormat="1" ht="13.8" x14ac:dyDescent="0.25">
      <c r="A59" s="7" t="s">
        <v>53</v>
      </c>
      <c r="B59" s="9">
        <f t="shared" si="49"/>
        <v>2231249.9999999865</v>
      </c>
      <c r="C59" s="8">
        <f t="shared" si="28"/>
        <v>34398.437499999796</v>
      </c>
      <c r="D59" s="29">
        <f t="shared" si="29"/>
        <v>0</v>
      </c>
      <c r="E59" s="29">
        <f t="shared" si="30"/>
        <v>48981.770833333132</v>
      </c>
      <c r="F59" s="9">
        <f t="shared" si="50"/>
        <v>2056249.9999999853</v>
      </c>
      <c r="G59" s="8">
        <f t="shared" si="31"/>
        <v>31700.520833333107</v>
      </c>
      <c r="H59" s="29">
        <f t="shared" si="32"/>
        <v>0</v>
      </c>
      <c r="I59" s="29">
        <f t="shared" si="33"/>
        <v>46283.854166666439</v>
      </c>
      <c r="J59" s="9">
        <f t="shared" si="51"/>
        <v>1881249.9999999863</v>
      </c>
      <c r="K59" s="8">
        <f t="shared" si="34"/>
        <v>29002.604166666457</v>
      </c>
      <c r="L59" s="29">
        <f t="shared" si="35"/>
        <v>0</v>
      </c>
      <c r="M59" s="29">
        <f t="shared" si="36"/>
        <v>43585.937499999789</v>
      </c>
      <c r="N59" s="9">
        <f t="shared" si="52"/>
        <v>1706249.9999999872</v>
      </c>
      <c r="O59" s="8">
        <f t="shared" si="37"/>
        <v>26304.687499999804</v>
      </c>
      <c r="P59" s="29">
        <f t="shared" si="38"/>
        <v>0</v>
      </c>
      <c r="Q59" s="29">
        <f t="shared" si="39"/>
        <v>40888.020833333139</v>
      </c>
      <c r="R59" s="9">
        <f t="shared" si="53"/>
        <v>1531249.9999999881</v>
      </c>
      <c r="S59" s="8">
        <f t="shared" si="40"/>
        <v>23606.77083333315</v>
      </c>
      <c r="T59" s="29">
        <f t="shared" si="41"/>
        <v>0</v>
      </c>
      <c r="U59" s="29">
        <f t="shared" si="42"/>
        <v>38190.104166666482</v>
      </c>
      <c r="V59" s="9">
        <f t="shared" si="54"/>
        <v>1356249.9999999891</v>
      </c>
      <c r="W59" s="8">
        <f t="shared" si="43"/>
        <v>20908.854166666497</v>
      </c>
      <c r="X59" s="29">
        <f t="shared" si="44"/>
        <v>0</v>
      </c>
      <c r="Y59" s="29">
        <f t="shared" si="45"/>
        <v>35492.187499999833</v>
      </c>
      <c r="Z59" s="9">
        <f t="shared" si="55"/>
        <v>1181249.99999999</v>
      </c>
      <c r="AA59" s="8">
        <f t="shared" si="46"/>
        <v>18210.937499999847</v>
      </c>
      <c r="AB59" s="29">
        <f t="shared" si="47"/>
        <v>0</v>
      </c>
      <c r="AC59" s="29">
        <f t="shared" si="48"/>
        <v>32794.270833333183</v>
      </c>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row>
    <row r="60" spans="1:247" s="2" customFormat="1" ht="13.8" x14ac:dyDescent="0.25">
      <c r="A60" s="7" t="s">
        <v>54</v>
      </c>
      <c r="B60" s="9">
        <f t="shared" si="49"/>
        <v>2216666.666666653</v>
      </c>
      <c r="C60" s="8">
        <f t="shared" si="28"/>
        <v>34173.611111110898</v>
      </c>
      <c r="D60" s="29">
        <f t="shared" si="29"/>
        <v>0</v>
      </c>
      <c r="E60" s="29">
        <f t="shared" si="30"/>
        <v>48756.944444444234</v>
      </c>
      <c r="F60" s="9">
        <f t="shared" si="50"/>
        <v>2041666.6666666521</v>
      </c>
      <c r="G60" s="8">
        <f t="shared" si="31"/>
        <v>31475.69444444422</v>
      </c>
      <c r="H60" s="29">
        <f t="shared" si="32"/>
        <v>0</v>
      </c>
      <c r="I60" s="29">
        <f t="shared" si="33"/>
        <v>46059.027777777555</v>
      </c>
      <c r="J60" s="9">
        <f t="shared" si="51"/>
        <v>1866666.666666653</v>
      </c>
      <c r="K60" s="8">
        <f t="shared" si="34"/>
        <v>28777.777777777566</v>
      </c>
      <c r="L60" s="29">
        <f t="shared" si="35"/>
        <v>0</v>
      </c>
      <c r="M60" s="29">
        <f t="shared" si="36"/>
        <v>43361.111111110898</v>
      </c>
      <c r="N60" s="9">
        <f t="shared" si="52"/>
        <v>1691666.6666666539</v>
      </c>
      <c r="O60" s="8">
        <f t="shared" si="37"/>
        <v>26079.861111110917</v>
      </c>
      <c r="P60" s="29">
        <f t="shared" si="38"/>
        <v>0</v>
      </c>
      <c r="Q60" s="29">
        <f t="shared" si="39"/>
        <v>40663.194444444249</v>
      </c>
      <c r="R60" s="9">
        <f t="shared" si="53"/>
        <v>1516666.6666666549</v>
      </c>
      <c r="S60" s="8">
        <f t="shared" si="40"/>
        <v>23381.944444444263</v>
      </c>
      <c r="T60" s="29">
        <f t="shared" si="41"/>
        <v>0</v>
      </c>
      <c r="U60" s="29">
        <f t="shared" si="42"/>
        <v>37965.277777777599</v>
      </c>
      <c r="V60" s="9">
        <f t="shared" si="54"/>
        <v>1341666.6666666558</v>
      </c>
      <c r="W60" s="8">
        <f t="shared" si="43"/>
        <v>20684.02777777761</v>
      </c>
      <c r="X60" s="29">
        <f t="shared" si="44"/>
        <v>0</v>
      </c>
      <c r="Y60" s="29">
        <f t="shared" si="45"/>
        <v>35267.361111110942</v>
      </c>
      <c r="Z60" s="9">
        <f t="shared" si="55"/>
        <v>1166666.6666666567</v>
      </c>
      <c r="AA60" s="8">
        <f t="shared" si="46"/>
        <v>17986.111111110957</v>
      </c>
      <c r="AB60" s="29">
        <f t="shared" si="47"/>
        <v>0</v>
      </c>
      <c r="AC60" s="29">
        <f t="shared" si="48"/>
        <v>32569.444444444292</v>
      </c>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row>
    <row r="61" spans="1:247" s="2" customFormat="1" ht="13.8" x14ac:dyDescent="0.25">
      <c r="A61" s="7" t="s">
        <v>55</v>
      </c>
      <c r="B61" s="9">
        <f t="shared" si="49"/>
        <v>2202083.3333333195</v>
      </c>
      <c r="C61" s="8">
        <f t="shared" si="28"/>
        <v>33948.784722222008</v>
      </c>
      <c r="D61" s="29">
        <f t="shared" si="29"/>
        <v>0</v>
      </c>
      <c r="E61" s="29">
        <f t="shared" si="30"/>
        <v>48532.118055555344</v>
      </c>
      <c r="F61" s="9">
        <f t="shared" si="50"/>
        <v>2027083.3333333188</v>
      </c>
      <c r="G61" s="8">
        <f t="shared" si="31"/>
        <v>31250.868055555333</v>
      </c>
      <c r="H61" s="29">
        <f t="shared" si="32"/>
        <v>0</v>
      </c>
      <c r="I61" s="29">
        <f t="shared" si="33"/>
        <v>45834.201388888665</v>
      </c>
      <c r="J61" s="9">
        <f t="shared" si="51"/>
        <v>1852083.3333333198</v>
      </c>
      <c r="K61" s="8">
        <f t="shared" si="34"/>
        <v>28552.95138888868</v>
      </c>
      <c r="L61" s="29">
        <f t="shared" si="35"/>
        <v>0</v>
      </c>
      <c r="M61" s="29">
        <f t="shared" si="36"/>
        <v>43136.284722222015</v>
      </c>
      <c r="N61" s="9">
        <f t="shared" si="52"/>
        <v>1677083.3333333207</v>
      </c>
      <c r="O61" s="8">
        <f t="shared" si="37"/>
        <v>25855.034722222026</v>
      </c>
      <c r="P61" s="29">
        <f t="shared" si="38"/>
        <v>0</v>
      </c>
      <c r="Q61" s="29">
        <f t="shared" si="39"/>
        <v>40438.368055555358</v>
      </c>
      <c r="R61" s="9">
        <f t="shared" si="53"/>
        <v>1502083.3333333216</v>
      </c>
      <c r="S61" s="8">
        <f t="shared" si="40"/>
        <v>23157.118055555376</v>
      </c>
      <c r="T61" s="29">
        <f t="shared" si="41"/>
        <v>0</v>
      </c>
      <c r="U61" s="29">
        <f t="shared" si="42"/>
        <v>37740.451388888709</v>
      </c>
      <c r="V61" s="9">
        <f t="shared" si="54"/>
        <v>1327083.3333333225</v>
      </c>
      <c r="W61" s="8">
        <f t="shared" si="43"/>
        <v>20459.201388888723</v>
      </c>
      <c r="X61" s="29">
        <f t="shared" si="44"/>
        <v>0</v>
      </c>
      <c r="Y61" s="29">
        <f t="shared" si="45"/>
        <v>35042.534722222059</v>
      </c>
      <c r="Z61" s="9">
        <f t="shared" si="55"/>
        <v>1152083.3333333235</v>
      </c>
      <c r="AA61" s="8">
        <f t="shared" si="46"/>
        <v>17761.28472222207</v>
      </c>
      <c r="AB61" s="29">
        <f t="shared" si="47"/>
        <v>0</v>
      </c>
      <c r="AC61" s="29">
        <f t="shared" si="48"/>
        <v>32344.618055555402</v>
      </c>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row>
    <row r="62" spans="1:247" s="2" customFormat="1" ht="13.8" x14ac:dyDescent="0.25">
      <c r="A62" s="7" t="s">
        <v>56</v>
      </c>
      <c r="B62" s="9">
        <f t="shared" si="49"/>
        <v>2187499.999999986</v>
      </c>
      <c r="C62" s="8">
        <f t="shared" si="28"/>
        <v>33723.958333333117</v>
      </c>
      <c r="D62" s="29">
        <f t="shared" si="29"/>
        <v>0</v>
      </c>
      <c r="E62" s="29">
        <f t="shared" si="30"/>
        <v>48307.291666666453</v>
      </c>
      <c r="F62" s="9">
        <f t="shared" si="50"/>
        <v>2012499.9999999856</v>
      </c>
      <c r="G62" s="8">
        <f t="shared" si="31"/>
        <v>31026.041666666446</v>
      </c>
      <c r="H62" s="29">
        <f t="shared" si="32"/>
        <v>0</v>
      </c>
      <c r="I62" s="29">
        <f t="shared" si="33"/>
        <v>45609.374999999782</v>
      </c>
      <c r="J62" s="9">
        <f t="shared" si="51"/>
        <v>1837499.9999999865</v>
      </c>
      <c r="K62" s="8">
        <f t="shared" si="34"/>
        <v>28328.124999999793</v>
      </c>
      <c r="L62" s="29">
        <f t="shared" si="35"/>
        <v>0</v>
      </c>
      <c r="M62" s="29">
        <f t="shared" si="36"/>
        <v>42911.458333333125</v>
      </c>
      <c r="N62" s="9">
        <f t="shared" si="52"/>
        <v>1662499.9999999874</v>
      </c>
      <c r="O62" s="8">
        <f t="shared" si="37"/>
        <v>25630.208333333139</v>
      </c>
      <c r="P62" s="29">
        <f t="shared" si="38"/>
        <v>0</v>
      </c>
      <c r="Q62" s="29">
        <f t="shared" si="39"/>
        <v>40213.541666666475</v>
      </c>
      <c r="R62" s="9">
        <f t="shared" si="53"/>
        <v>1487499.9999999884</v>
      </c>
      <c r="S62" s="8">
        <f t="shared" si="40"/>
        <v>22932.291666666486</v>
      </c>
      <c r="T62" s="29">
        <f t="shared" si="41"/>
        <v>0</v>
      </c>
      <c r="U62" s="29">
        <f t="shared" si="42"/>
        <v>37515.624999999818</v>
      </c>
      <c r="V62" s="9">
        <f t="shared" si="54"/>
        <v>1312499.9999999893</v>
      </c>
      <c r="W62" s="8">
        <f t="shared" si="43"/>
        <v>20234.374999999836</v>
      </c>
      <c r="X62" s="29">
        <f t="shared" si="44"/>
        <v>0</v>
      </c>
      <c r="Y62" s="29">
        <f t="shared" si="45"/>
        <v>34817.708333333168</v>
      </c>
      <c r="Z62" s="9">
        <f t="shared" si="55"/>
        <v>1137499.9999999902</v>
      </c>
      <c r="AA62" s="8">
        <f t="shared" si="46"/>
        <v>17536.458333333183</v>
      </c>
      <c r="AB62" s="29">
        <f t="shared" si="47"/>
        <v>0</v>
      </c>
      <c r="AC62" s="29">
        <f t="shared" si="48"/>
        <v>32119.791666666519</v>
      </c>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row>
    <row r="63" spans="1:247" s="2" customFormat="1" ht="13.8" x14ac:dyDescent="0.25">
      <c r="A63" s="7" t="s">
        <v>57</v>
      </c>
      <c r="B63" s="9">
        <f t="shared" si="49"/>
        <v>2172916.6666666525</v>
      </c>
      <c r="C63" s="8">
        <f t="shared" si="28"/>
        <v>33499.131944444227</v>
      </c>
      <c r="D63" s="29">
        <f t="shared" si="29"/>
        <v>0</v>
      </c>
      <c r="E63" s="29">
        <f t="shared" si="30"/>
        <v>48082.465277777563</v>
      </c>
      <c r="F63" s="9">
        <f t="shared" si="50"/>
        <v>1997916.6666666523</v>
      </c>
      <c r="G63" s="8">
        <f t="shared" si="31"/>
        <v>30801.215277777555</v>
      </c>
      <c r="H63" s="29">
        <f t="shared" si="32"/>
        <v>0</v>
      </c>
      <c r="I63" s="29">
        <f t="shared" si="33"/>
        <v>45384.548611110891</v>
      </c>
      <c r="J63" s="9">
        <f t="shared" si="51"/>
        <v>1822916.6666666532</v>
      </c>
      <c r="K63" s="8">
        <f t="shared" si="34"/>
        <v>28103.298611110906</v>
      </c>
      <c r="L63" s="29">
        <f t="shared" si="35"/>
        <v>0</v>
      </c>
      <c r="M63" s="29">
        <f t="shared" si="36"/>
        <v>42686.631944444242</v>
      </c>
      <c r="N63" s="9">
        <f t="shared" si="52"/>
        <v>1647916.6666666542</v>
      </c>
      <c r="O63" s="8">
        <f t="shared" si="37"/>
        <v>25405.381944444252</v>
      </c>
      <c r="P63" s="29">
        <f t="shared" si="38"/>
        <v>0</v>
      </c>
      <c r="Q63" s="29">
        <f t="shared" si="39"/>
        <v>39988.715277777585</v>
      </c>
      <c r="R63" s="9">
        <f t="shared" si="53"/>
        <v>1472916.6666666551</v>
      </c>
      <c r="S63" s="8">
        <f t="shared" si="40"/>
        <v>22707.465277777599</v>
      </c>
      <c r="T63" s="29">
        <f t="shared" si="41"/>
        <v>0</v>
      </c>
      <c r="U63" s="29">
        <f t="shared" si="42"/>
        <v>37290.798611110935</v>
      </c>
      <c r="V63" s="9">
        <f t="shared" si="54"/>
        <v>1297916.666666656</v>
      </c>
      <c r="W63" s="8">
        <f t="shared" si="43"/>
        <v>20009.548611110949</v>
      </c>
      <c r="X63" s="29">
        <f t="shared" si="44"/>
        <v>0</v>
      </c>
      <c r="Y63" s="29">
        <f t="shared" si="45"/>
        <v>34592.881944444285</v>
      </c>
      <c r="Z63" s="9">
        <f t="shared" si="55"/>
        <v>1122916.666666657</v>
      </c>
      <c r="AA63" s="8">
        <f t="shared" si="46"/>
        <v>17311.631944444296</v>
      </c>
      <c r="AB63" s="29">
        <f t="shared" si="47"/>
        <v>0</v>
      </c>
      <c r="AC63" s="29">
        <f t="shared" si="48"/>
        <v>31894.965277777628</v>
      </c>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row>
    <row r="64" spans="1:247" s="2" customFormat="1" ht="13.8" x14ac:dyDescent="0.25">
      <c r="A64" s="7" t="s">
        <v>58</v>
      </c>
      <c r="B64" s="9">
        <f t="shared" si="49"/>
        <v>2158333.3333333191</v>
      </c>
      <c r="C64" s="8">
        <f t="shared" si="28"/>
        <v>33274.305555555336</v>
      </c>
      <c r="D64" s="29">
        <f t="shared" si="29"/>
        <v>0</v>
      </c>
      <c r="E64" s="29">
        <f t="shared" si="30"/>
        <v>47857.638888888672</v>
      </c>
      <c r="F64" s="9">
        <f t="shared" si="50"/>
        <v>1983333.3333333191</v>
      </c>
      <c r="G64" s="8">
        <f t="shared" si="31"/>
        <v>30576.388888888669</v>
      </c>
      <c r="H64" s="29">
        <f t="shared" si="32"/>
        <v>0</v>
      </c>
      <c r="I64" s="29">
        <f t="shared" si="33"/>
        <v>45159.722222222001</v>
      </c>
      <c r="J64" s="9">
        <f t="shared" si="51"/>
        <v>1808333.33333332</v>
      </c>
      <c r="K64" s="8">
        <f t="shared" si="34"/>
        <v>27878.472222222019</v>
      </c>
      <c r="L64" s="29">
        <f t="shared" si="35"/>
        <v>0</v>
      </c>
      <c r="M64" s="29">
        <f t="shared" si="36"/>
        <v>42461.805555555351</v>
      </c>
      <c r="N64" s="9">
        <f t="shared" si="52"/>
        <v>1633333.3333333209</v>
      </c>
      <c r="O64" s="8">
        <f t="shared" si="37"/>
        <v>25180.555555555366</v>
      </c>
      <c r="P64" s="29">
        <f t="shared" si="38"/>
        <v>0</v>
      </c>
      <c r="Q64" s="29">
        <f t="shared" si="39"/>
        <v>39763.888888888701</v>
      </c>
      <c r="R64" s="9">
        <f t="shared" si="53"/>
        <v>1458333.3333333218</v>
      </c>
      <c r="S64" s="8">
        <f t="shared" si="40"/>
        <v>22482.638888888712</v>
      </c>
      <c r="T64" s="29">
        <f t="shared" si="41"/>
        <v>0</v>
      </c>
      <c r="U64" s="29">
        <f t="shared" si="42"/>
        <v>37065.972222222044</v>
      </c>
      <c r="V64" s="9">
        <f t="shared" si="54"/>
        <v>1283333.3333333228</v>
      </c>
      <c r="W64" s="8">
        <f t="shared" si="43"/>
        <v>19784.722222222059</v>
      </c>
      <c r="X64" s="29">
        <f t="shared" si="44"/>
        <v>0</v>
      </c>
      <c r="Y64" s="29">
        <f t="shared" si="45"/>
        <v>34368.055555555395</v>
      </c>
      <c r="Z64" s="9">
        <f t="shared" si="55"/>
        <v>1108333.3333333237</v>
      </c>
      <c r="AA64" s="8">
        <f t="shared" si="46"/>
        <v>17086.805555555409</v>
      </c>
      <c r="AB64" s="29">
        <f t="shared" si="47"/>
        <v>0</v>
      </c>
      <c r="AC64" s="29">
        <f t="shared" si="48"/>
        <v>31670.138888888745</v>
      </c>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row>
    <row r="65" spans="1:247" s="2" customFormat="1" ht="13.8" x14ac:dyDescent="0.25">
      <c r="A65" s="7" t="s">
        <v>59</v>
      </c>
      <c r="B65" s="9">
        <f t="shared" si="49"/>
        <v>2143749.9999999856</v>
      </c>
      <c r="C65" s="8">
        <f t="shared" si="28"/>
        <v>33049.479166666446</v>
      </c>
      <c r="D65" s="29">
        <f t="shared" si="29"/>
        <v>0</v>
      </c>
      <c r="E65" s="29">
        <f t="shared" si="30"/>
        <v>47632.812499999782</v>
      </c>
      <c r="F65" s="9">
        <f t="shared" si="50"/>
        <v>1968749.9999999858</v>
      </c>
      <c r="G65" s="8">
        <f t="shared" si="31"/>
        <v>30351.562499999782</v>
      </c>
      <c r="H65" s="29">
        <f t="shared" si="32"/>
        <v>0</v>
      </c>
      <c r="I65" s="29">
        <f t="shared" si="33"/>
        <v>44934.895833333117</v>
      </c>
      <c r="J65" s="9">
        <f t="shared" si="51"/>
        <v>1793749.9999999867</v>
      </c>
      <c r="K65" s="8">
        <f t="shared" si="34"/>
        <v>27653.645833333128</v>
      </c>
      <c r="L65" s="29">
        <f t="shared" si="35"/>
        <v>0</v>
      </c>
      <c r="M65" s="29">
        <f t="shared" si="36"/>
        <v>42236.979166666461</v>
      </c>
      <c r="N65" s="9">
        <f t="shared" si="52"/>
        <v>1618749.9999999877</v>
      </c>
      <c r="O65" s="8">
        <f t="shared" si="37"/>
        <v>24955.729166666479</v>
      </c>
      <c r="P65" s="29">
        <f t="shared" si="38"/>
        <v>0</v>
      </c>
      <c r="Q65" s="29">
        <f t="shared" si="39"/>
        <v>39539.062499999811</v>
      </c>
      <c r="R65" s="9">
        <f t="shared" si="53"/>
        <v>1443749.9999999886</v>
      </c>
      <c r="S65" s="8">
        <f t="shared" si="40"/>
        <v>22257.812499999825</v>
      </c>
      <c r="T65" s="29">
        <f t="shared" si="41"/>
        <v>0</v>
      </c>
      <c r="U65" s="29">
        <f t="shared" si="42"/>
        <v>36841.145833333161</v>
      </c>
      <c r="V65" s="9">
        <f t="shared" si="54"/>
        <v>1268749.9999999895</v>
      </c>
      <c r="W65" s="8">
        <f t="shared" si="43"/>
        <v>19559.895833333172</v>
      </c>
      <c r="X65" s="29">
        <f t="shared" si="44"/>
        <v>0</v>
      </c>
      <c r="Y65" s="29">
        <f t="shared" si="45"/>
        <v>34143.229166666504</v>
      </c>
      <c r="Z65" s="9">
        <f t="shared" si="55"/>
        <v>1093749.9999999905</v>
      </c>
      <c r="AA65" s="8">
        <f t="shared" si="46"/>
        <v>16861.979166666519</v>
      </c>
      <c r="AB65" s="29">
        <f t="shared" si="47"/>
        <v>0</v>
      </c>
      <c r="AC65" s="29">
        <f t="shared" si="48"/>
        <v>31445.312499999854</v>
      </c>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row>
    <row r="66" spans="1:247" s="2" customFormat="1" ht="13.8" x14ac:dyDescent="0.25">
      <c r="A66" s="7" t="s">
        <v>60</v>
      </c>
      <c r="B66" s="9">
        <f t="shared" si="49"/>
        <v>2129166.6666666521</v>
      </c>
      <c r="C66" s="8">
        <f t="shared" si="28"/>
        <v>32824.652777777555</v>
      </c>
      <c r="D66" s="29">
        <f t="shared" si="29"/>
        <v>0</v>
      </c>
      <c r="E66" s="29">
        <f t="shared" si="30"/>
        <v>47407.986111110891</v>
      </c>
      <c r="F66" s="9">
        <f t="shared" si="50"/>
        <v>1954166.6666666525</v>
      </c>
      <c r="G66" s="8">
        <f t="shared" si="31"/>
        <v>30126.736111110895</v>
      </c>
      <c r="H66" s="29">
        <f t="shared" si="32"/>
        <v>0</v>
      </c>
      <c r="I66" s="29">
        <f t="shared" si="33"/>
        <v>44710.069444444227</v>
      </c>
      <c r="J66" s="9">
        <f t="shared" si="51"/>
        <v>1779166.6666666535</v>
      </c>
      <c r="K66" s="8">
        <f t="shared" si="34"/>
        <v>27428.819444444242</v>
      </c>
      <c r="L66" s="29">
        <f t="shared" si="35"/>
        <v>0</v>
      </c>
      <c r="M66" s="29">
        <f t="shared" si="36"/>
        <v>42012.152777777577</v>
      </c>
      <c r="N66" s="9">
        <f t="shared" si="52"/>
        <v>1604166.6666666544</v>
      </c>
      <c r="O66" s="8">
        <f t="shared" si="37"/>
        <v>24730.902777777588</v>
      </c>
      <c r="P66" s="29">
        <f t="shared" si="38"/>
        <v>0</v>
      </c>
      <c r="Q66" s="29">
        <f t="shared" si="39"/>
        <v>39314.23611111092</v>
      </c>
      <c r="R66" s="9">
        <f t="shared" si="53"/>
        <v>1429166.6666666553</v>
      </c>
      <c r="S66" s="8">
        <f t="shared" si="40"/>
        <v>22032.986111110939</v>
      </c>
      <c r="T66" s="29">
        <f t="shared" si="41"/>
        <v>0</v>
      </c>
      <c r="U66" s="29">
        <f t="shared" si="42"/>
        <v>36616.319444444271</v>
      </c>
      <c r="V66" s="9">
        <f t="shared" si="54"/>
        <v>1254166.6666666563</v>
      </c>
      <c r="W66" s="8">
        <f t="shared" si="43"/>
        <v>19335.069444444285</v>
      </c>
      <c r="X66" s="29">
        <f t="shared" si="44"/>
        <v>0</v>
      </c>
      <c r="Y66" s="29">
        <f t="shared" si="45"/>
        <v>33918.402777777621</v>
      </c>
      <c r="Z66" s="9">
        <f t="shared" si="55"/>
        <v>1079166.6666666572</v>
      </c>
      <c r="AA66" s="8">
        <f t="shared" si="46"/>
        <v>16637.152777777632</v>
      </c>
      <c r="AB66" s="29">
        <f t="shared" si="47"/>
        <v>0</v>
      </c>
      <c r="AC66" s="29">
        <f t="shared" si="48"/>
        <v>31220.486111110964</v>
      </c>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row>
    <row r="67" spans="1:247" s="2" customFormat="1" ht="13.8" x14ac:dyDescent="0.25">
      <c r="A67" s="7" t="s">
        <v>61</v>
      </c>
      <c r="B67" s="9">
        <f t="shared" si="49"/>
        <v>2114583.3333333186</v>
      </c>
      <c r="C67" s="8">
        <f t="shared" si="28"/>
        <v>32599.826388888661</v>
      </c>
      <c r="D67" s="29">
        <f t="shared" si="29"/>
        <v>0</v>
      </c>
      <c r="E67" s="29">
        <f t="shared" si="30"/>
        <v>47183.159722221993</v>
      </c>
      <c r="F67" s="9">
        <f t="shared" si="50"/>
        <v>1939583.3333333193</v>
      </c>
      <c r="G67" s="8">
        <f t="shared" si="31"/>
        <v>29901.909722222008</v>
      </c>
      <c r="H67" s="29">
        <f t="shared" si="32"/>
        <v>0</v>
      </c>
      <c r="I67" s="29">
        <f t="shared" si="33"/>
        <v>44485.243055555344</v>
      </c>
      <c r="J67" s="9">
        <f t="shared" si="51"/>
        <v>1764583.3333333202</v>
      </c>
      <c r="K67" s="8">
        <f t="shared" si="34"/>
        <v>27203.993055555355</v>
      </c>
      <c r="L67" s="29">
        <f t="shared" si="35"/>
        <v>0</v>
      </c>
      <c r="M67" s="29">
        <f t="shared" si="36"/>
        <v>41787.326388888687</v>
      </c>
      <c r="N67" s="9">
        <f t="shared" si="52"/>
        <v>1589583.3333333211</v>
      </c>
      <c r="O67" s="8">
        <f t="shared" si="37"/>
        <v>24506.076388888701</v>
      </c>
      <c r="P67" s="29">
        <f t="shared" si="38"/>
        <v>0</v>
      </c>
      <c r="Q67" s="29">
        <f t="shared" si="39"/>
        <v>39089.409722222037</v>
      </c>
      <c r="R67" s="9">
        <f t="shared" si="53"/>
        <v>1414583.3333333221</v>
      </c>
      <c r="S67" s="8">
        <f t="shared" si="40"/>
        <v>21808.159722222048</v>
      </c>
      <c r="T67" s="29">
        <f t="shared" si="41"/>
        <v>0</v>
      </c>
      <c r="U67" s="29">
        <f t="shared" si="42"/>
        <v>36391.49305555538</v>
      </c>
      <c r="V67" s="9">
        <f t="shared" si="54"/>
        <v>1239583.333333323</v>
      </c>
      <c r="W67" s="8">
        <f t="shared" si="43"/>
        <v>19110.243055555398</v>
      </c>
      <c r="X67" s="29">
        <f t="shared" si="44"/>
        <v>0</v>
      </c>
      <c r="Y67" s="29">
        <f t="shared" si="45"/>
        <v>33693.57638888873</v>
      </c>
      <c r="Z67" s="9">
        <f t="shared" si="55"/>
        <v>1064583.3333333239</v>
      </c>
      <c r="AA67" s="8">
        <f t="shared" si="46"/>
        <v>16412.326388888745</v>
      </c>
      <c r="AB67" s="29">
        <f t="shared" si="47"/>
        <v>0</v>
      </c>
      <c r="AC67" s="29">
        <f t="shared" si="48"/>
        <v>30995.659722222081</v>
      </c>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row>
    <row r="68" spans="1:247" s="2" customFormat="1" ht="14.4" thickBot="1" x14ac:dyDescent="0.3">
      <c r="A68" s="30" t="s">
        <v>23</v>
      </c>
      <c r="B68" s="11"/>
      <c r="C68" s="12">
        <f>SUM(C56:C67)</f>
        <v>406036.45833333075</v>
      </c>
      <c r="D68" s="31">
        <f>SUM(D56:D67)</f>
        <v>33199.999999999898</v>
      </c>
      <c r="E68" s="31">
        <f>SUM(E56:E67)</f>
        <v>614236.45833333069</v>
      </c>
      <c r="F68" s="11"/>
      <c r="G68" s="12">
        <f>SUM(G56:G67)</f>
        <v>373661.45833333064</v>
      </c>
      <c r="H68" s="31">
        <f>SUM(H56:H67)</f>
        <v>31799.99999999988</v>
      </c>
      <c r="I68" s="31">
        <f>SUM(I56:I67)</f>
        <v>580461.45833333058</v>
      </c>
      <c r="J68" s="11"/>
      <c r="K68" s="12">
        <f>SUM(K56:K67)</f>
        <v>341286.45833333081</v>
      </c>
      <c r="L68" s="31">
        <f>SUM(L56:L67)</f>
        <v>30399.999999999891</v>
      </c>
      <c r="M68" s="31">
        <f>SUM(M56:M67)</f>
        <v>546686.45833333069</v>
      </c>
      <c r="N68" s="11"/>
      <c r="O68" s="12">
        <f>SUM(O56:O67)</f>
        <v>308911.45833333099</v>
      </c>
      <c r="P68" s="31">
        <f>SUM(P56:P67)</f>
        <v>28999.999999999898</v>
      </c>
      <c r="Q68" s="31">
        <f>SUM(Q56:Q67)</f>
        <v>512911.45833333081</v>
      </c>
      <c r="R68" s="11"/>
      <c r="S68" s="12">
        <f>SUM(S56:S67)</f>
        <v>276536.45833333122</v>
      </c>
      <c r="T68" s="31">
        <f>SUM(T56:T67)</f>
        <v>27599.999999999905</v>
      </c>
      <c r="U68" s="31">
        <f>SUM(U56:U67)</f>
        <v>479136.45833333104</v>
      </c>
      <c r="V68" s="11"/>
      <c r="W68" s="12">
        <f>SUM(W56:W67)</f>
        <v>244161.45833333133</v>
      </c>
      <c r="X68" s="31">
        <f>SUM(X56:X67)</f>
        <v>26199.999999999913</v>
      </c>
      <c r="Y68" s="31">
        <f>SUM(Y56:Y67)</f>
        <v>445361.45833333128</v>
      </c>
      <c r="Z68" s="11"/>
      <c r="AA68" s="12">
        <f>SUM(AA56:AA67)</f>
        <v>211786.45833333151</v>
      </c>
      <c r="AB68" s="31">
        <f>SUM(AB56:AB67)</f>
        <v>24799.99999999992</v>
      </c>
      <c r="AC68" s="31">
        <f>SUM(AC56:AC67)</f>
        <v>411586.45833333151</v>
      </c>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row>
    <row r="69" spans="1:247" s="2" customFormat="1" ht="12.75" customHeight="1" thickBot="1" x14ac:dyDescent="0.3">
      <c r="A69" s="83" t="s">
        <v>22</v>
      </c>
      <c r="B69" s="73" t="s">
        <v>38</v>
      </c>
      <c r="C69" s="74"/>
      <c r="D69" s="74"/>
      <c r="E69" s="75"/>
      <c r="F69" s="73" t="s">
        <v>39</v>
      </c>
      <c r="G69" s="74"/>
      <c r="H69" s="75"/>
      <c r="I69" s="49"/>
      <c r="J69" s="73" t="s">
        <v>40</v>
      </c>
      <c r="K69" s="74"/>
      <c r="L69" s="74"/>
      <c r="M69" s="75"/>
      <c r="N69" s="73" t="s">
        <v>41</v>
      </c>
      <c r="O69" s="74"/>
      <c r="P69" s="74"/>
      <c r="Q69" s="75"/>
      <c r="R69" s="73" t="s">
        <v>42</v>
      </c>
      <c r="S69" s="74"/>
      <c r="T69" s="74"/>
      <c r="U69" s="75"/>
      <c r="V69" s="73" t="s">
        <v>43</v>
      </c>
      <c r="W69" s="74"/>
      <c r="X69" s="74"/>
      <c r="Y69" s="75"/>
      <c r="Z69" s="73" t="s">
        <v>44</v>
      </c>
      <c r="AA69" s="74"/>
      <c r="AB69" s="74"/>
      <c r="AC69" s="75"/>
      <c r="AD69" s="13"/>
      <c r="AE69" s="13"/>
      <c r="AF69" s="13"/>
      <c r="AG69" s="13"/>
      <c r="AH69" s="13"/>
      <c r="AI69" s="13"/>
      <c r="AJ69" s="13"/>
      <c r="AK69" s="13"/>
      <c r="AL69" s="13"/>
      <c r="AM69" s="13"/>
      <c r="AN69" s="13"/>
      <c r="AO69" s="13"/>
      <c r="AP69" s="13"/>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row>
    <row r="70" spans="1:247" s="2" customFormat="1" ht="69.599999999999994" thickBot="1" x14ac:dyDescent="0.3">
      <c r="A70" s="84"/>
      <c r="B70" s="6" t="s">
        <v>45</v>
      </c>
      <c r="C70" s="6" t="s">
        <v>46</v>
      </c>
      <c r="D70" s="6" t="s">
        <v>78</v>
      </c>
      <c r="E70" s="6" t="s">
        <v>47</v>
      </c>
      <c r="F70" s="6" t="s">
        <v>45</v>
      </c>
      <c r="G70" s="6" t="s">
        <v>46</v>
      </c>
      <c r="H70" s="6" t="s">
        <v>78</v>
      </c>
      <c r="I70" s="6" t="s">
        <v>47</v>
      </c>
      <c r="J70" s="6" t="s">
        <v>45</v>
      </c>
      <c r="K70" s="6" t="s">
        <v>46</v>
      </c>
      <c r="L70" s="6" t="s">
        <v>78</v>
      </c>
      <c r="M70" s="6" t="s">
        <v>47</v>
      </c>
      <c r="N70" s="6" t="s">
        <v>45</v>
      </c>
      <c r="O70" s="6" t="s">
        <v>46</v>
      </c>
      <c r="P70" s="6" t="s">
        <v>78</v>
      </c>
      <c r="Q70" s="6" t="s">
        <v>47</v>
      </c>
      <c r="R70" s="6" t="s">
        <v>45</v>
      </c>
      <c r="S70" s="6" t="s">
        <v>46</v>
      </c>
      <c r="T70" s="6" t="s">
        <v>78</v>
      </c>
      <c r="U70" s="6" t="s">
        <v>47</v>
      </c>
      <c r="V70" s="6" t="s">
        <v>45</v>
      </c>
      <c r="W70" s="6" t="s">
        <v>46</v>
      </c>
      <c r="X70" s="6" t="s">
        <v>78</v>
      </c>
      <c r="Y70" s="6" t="s">
        <v>47</v>
      </c>
      <c r="Z70" s="6" t="s">
        <v>45</v>
      </c>
      <c r="AA70" s="6" t="s">
        <v>46</v>
      </c>
      <c r="AB70" s="6" t="s">
        <v>78</v>
      </c>
      <c r="AC70" s="6" t="s">
        <v>47</v>
      </c>
      <c r="AD70" s="13"/>
      <c r="AE70" s="13"/>
      <c r="AF70" s="13"/>
      <c r="AG70" s="13"/>
      <c r="AH70" s="13"/>
      <c r="AI70" s="13"/>
      <c r="AJ70" s="13"/>
      <c r="AK70" s="13"/>
      <c r="AL70" s="13"/>
      <c r="AM70" s="13"/>
      <c r="AN70" s="13"/>
      <c r="AO70" s="13"/>
      <c r="AP70" s="13"/>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row>
    <row r="71" spans="1:247" s="2" customFormat="1" ht="14.4" thickTop="1" x14ac:dyDescent="0.25">
      <c r="A71" s="7" t="s">
        <v>19</v>
      </c>
      <c r="B71" s="9">
        <f>IF(data2=1,IF((Z67-sumproplat2)&gt;1,Z67-sumproplat2,0),IF(Z67-(sumproplat2-AA67-AB67)&gt;0,Z67-(AC67-AA67-AB67),0))</f>
        <v>1049999.9999999907</v>
      </c>
      <c r="C71" s="8">
        <f t="shared" ref="C71:C82" si="56">IF(LEFT($A71,1)*1+LEFT(B$54,2)*12-12&lt;=$J$15,B71*($J$14/12),B71*($J$16/12))</f>
        <v>16187.499999999856</v>
      </c>
      <c r="D71" s="29">
        <f t="shared" ref="D71:D82" si="57">IF(AND($A71="1 міс.",B71&gt;0),$J$29*$J$6+$J$30*B71,0)+IF(B71-IF(data2=1,IF(C71&gt;0.001,C71+sumproplat2,0),IF(B71&gt;sumproplat2*2,sumproplat2,B71+C71))&lt;0,$J$32,0)</f>
        <v>23399.999999999927</v>
      </c>
      <c r="E71" s="29">
        <f t="shared" ref="E71:E82" si="58">IF(data2=1,IF(C71&gt;0.001,C71+D71+sumproplat2,0),IF(B71&gt;sumproplat2*2,sumproplat2+D71,B71+C71+D71))</f>
        <v>54170.833333333117</v>
      </c>
      <c r="F71" s="9">
        <f>IF(data2=1,IF((B82-sumproplat2)&gt;1,B82-sumproplat2,0),IF(B82-(sumproplat2-C82-D82)&gt;0,B82-(E82-C82-D82),0))</f>
        <v>874999.99999999022</v>
      </c>
      <c r="G71" s="8">
        <f t="shared" ref="G71:G82" si="59">IF(LEFT($A71,1)*1+LEFT(F$54,2)*12-12&lt;=$J$15,F71*($J$14/12),F71*($J$16/12))</f>
        <v>13489.583333333183</v>
      </c>
      <c r="H71" s="29">
        <f t="shared" ref="H71:H82" si="60">IF(AND($A71="1 міс.",F71&gt;0),$J$29*$J$6+$J$30*F71,0)+IF(F71-IF(data2=1,IF(G71&gt;0.001,G71+sumproplat2,0),IF(F71&gt;sumproplat2*2,sumproplat2,F71+G71))&lt;0,$J$32,0)</f>
        <v>21999.99999999992</v>
      </c>
      <c r="I71" s="29">
        <f t="shared" ref="I71:I82" si="61">IF(data2=1,IF(G71&gt;0.001,G71+H71+sumproplat2,0),IF(F71&gt;sumproplat2*2,sumproplat2+H71,F71+G71+H71))</f>
        <v>50072.916666666439</v>
      </c>
      <c r="J71" s="9">
        <f>IF(data2=1,IF((F82-sumproplat2)&gt;1,F82-sumproplat2,0),IF(F82-(sumproplat2-G82-H82)&gt;0,F82-(I82-G82-H82),0))</f>
        <v>699999.99999998976</v>
      </c>
      <c r="K71" s="8">
        <f t="shared" ref="K71:K82" si="62">IF(LEFT($A71,1)*1+LEFT(J$54,2)*12-12&lt;=$J$15,J71*($J$14/12),J71*($J$16/12))</f>
        <v>10791.66666666651</v>
      </c>
      <c r="L71" s="29">
        <f t="shared" ref="L71:L82" si="63">IF(AND($A71="1 міс.",J71&gt;0),$J$29*$J$6+$J$30*J71,0)+IF(J71-IF(data2=1,IF(K71&gt;0.001,K71+sumproplat2,0),IF(J71&gt;sumproplat2*2,sumproplat2,J71+K71))&lt;0,$J$32,0)</f>
        <v>20599.99999999992</v>
      </c>
      <c r="M71" s="29">
        <f t="shared" ref="M71:M82" si="64">IF(data2=1,IF(K71&gt;0.001,K71+L71+sumproplat2,0),IF(J71&gt;sumproplat2*2,sumproplat2+L71,J71+K71+L71))</f>
        <v>45974.999999999767</v>
      </c>
      <c r="N71" s="9">
        <f>IF(data2=1,IF((J82-sumproplat2)&gt;1,J82-sumproplat2,0),IF(J82-(sumproplat2-K82-L82)&gt;0,J82-(M82-K82-L82),0))</f>
        <v>524999.99999998929</v>
      </c>
      <c r="O71" s="8">
        <f t="shared" ref="O71:O82" si="65">IF(LEFT($A71,1)*1+LEFT(N$54,2)*12-12&lt;=$J$15,N71*($J$14/12),N71*($J$16/12))</f>
        <v>8093.7499999998354</v>
      </c>
      <c r="P71" s="29">
        <f t="shared" ref="P71:P82" si="66">IF(AND($A71="1 міс.",N71&gt;0),$J$29*$J$6+$J$30*N71,0)+IF(N71-IF(data2=1,IF(O71&gt;0.001,O71+sumproplat2,0),IF(N71&gt;sumproplat2*2,sumproplat2,N71+O71))&lt;0,$J$32,0)</f>
        <v>19199.999999999913</v>
      </c>
      <c r="Q71" s="29">
        <f t="shared" ref="Q71:Q82" si="67">IF(data2=1,IF(O71&gt;0.001,O71+P71+sumproplat2,0),IF(N71&gt;sumproplat2*2,sumproplat2+P71,N71+O71+P71))</f>
        <v>41877.083333333081</v>
      </c>
      <c r="R71" s="9">
        <f>IF(data2=1,IF((N82-sumproplat2)&gt;1,N82-sumproplat2,0),IF(N82-(sumproplat2-O82-P82)&gt;0,N82-(Q82-O82-P82),0))</f>
        <v>349999.99999998952</v>
      </c>
      <c r="S71" s="8">
        <f t="shared" ref="S71:S82" si="68">IF(LEFT($A71,1)*1+LEFT(R$54,2)*12-12&lt;=$J$15,R71*($J$14/12),R71*($J$16/12))</f>
        <v>5395.833333333172</v>
      </c>
      <c r="T71" s="29">
        <f t="shared" ref="T71:T82" si="69">IF(AND($A71="1 міс.",R71&gt;0),$J$29*$J$6+$J$30*R71,0)+IF(R71-IF(data2=1,IF(S71&gt;0.001,S71+sumproplat2,0),IF(R71&gt;sumproplat2*2,sumproplat2,R71+S71))&lt;0,$J$32,0)</f>
        <v>17799.999999999916</v>
      </c>
      <c r="U71" s="29">
        <f t="shared" ref="U71:U82" si="70">IF(data2=1,IF(S71&gt;0.001,S71+T71+sumproplat2,0),IF(R71&gt;sumproplat2*2,sumproplat2+T71,R71+S71+T71))</f>
        <v>37779.166666666424</v>
      </c>
      <c r="V71" s="9">
        <f>IF(data2=1,IF((R82-sumproplat2)&gt;1,R82-sumproplat2,0),IF(R82-(sumproplat2-S82-T82)&gt;0,R82-(U82-S82-T82),0))</f>
        <v>174999.99999998958</v>
      </c>
      <c r="W71" s="8">
        <f t="shared" ref="W71:W82" si="71">IF(LEFT($A71,1)*1+LEFT(V$54,2)*12-12&lt;=$J$15,V71*($J$14/12),V71*($J$16/12))</f>
        <v>2697.916666666506</v>
      </c>
      <c r="X71" s="29">
        <f t="shared" ref="X71:X82" si="72">IF(AND($A71="1 міс.",V71&gt;0),$J$29*$J$6+$J$30*V71,0)+IF(V71-IF(data2=1,IF(W71&gt;0.001,W71+sumproplat2,0),IF(V71&gt;sumproplat2*2,sumproplat2,V71+W71))&lt;0,$J$32,0)</f>
        <v>16399.999999999916</v>
      </c>
      <c r="Y71" s="29">
        <f t="shared" ref="Y71:Y82" si="73">IF(data2=1,IF(W71&gt;0.001,W71+X71+sumproplat2,0),IF(V71&gt;sumproplat2*2,sumproplat2+X71,V71+W71+X71))</f>
        <v>33681.24999999976</v>
      </c>
      <c r="Z71" s="9">
        <f>IF(data2=1,IF((V82-sumproplat2)&gt;1,V82-sumproplat2,0),IF(V82-(sumproplat2-W82-X82)&gt;0,V82-(Y82-W82-X82),0))</f>
        <v>0</v>
      </c>
      <c r="AA71" s="8">
        <f t="shared" ref="AA71:AA82" si="74">IF(LEFT($A71,1)*1+LEFT(Z$54,2)*12-12&lt;=$J$15,Z71*($J$14/12),Z71*($J$16/12))</f>
        <v>0</v>
      </c>
      <c r="AB71" s="29">
        <f t="shared" ref="AB71:AB82" si="75">IF(AND($A71="1 міс.",Z71&gt;0),$J$29*$J$6+$J$30*Z71,0)+IF(Z71-IF(data2=1,IF(AA71&gt;0.001,AA71+sumproplat2,0),IF(Z71&gt;sumproplat2*2,sumproplat2,Z71+AA71))&lt;0,$J$32,0)</f>
        <v>0</v>
      </c>
      <c r="AC71" s="29">
        <f t="shared" ref="AC71:AC82" si="76">IF(data2=1,IF(AA71&gt;0.001,AA71+AB71+sumproplat2,0),IF(Z71&gt;sumproplat2*2,sumproplat2+AB71,Z71+AA71+AB71))</f>
        <v>0</v>
      </c>
      <c r="AD71" s="13"/>
      <c r="AE71" s="13"/>
      <c r="AF71" s="13"/>
      <c r="AG71" s="13"/>
      <c r="AH71" s="13"/>
      <c r="AI71" s="13"/>
      <c r="AJ71" s="13"/>
      <c r="AK71" s="13"/>
      <c r="AL71" s="13"/>
      <c r="AM71" s="13"/>
      <c r="AN71" s="13"/>
      <c r="AO71" s="13"/>
      <c r="AP71" s="13"/>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row>
    <row r="72" spans="1:247" s="2" customFormat="1" ht="13.8" x14ac:dyDescent="0.25">
      <c r="A72" s="7" t="s">
        <v>20</v>
      </c>
      <c r="B72" s="9">
        <f t="shared" ref="B72:B82" si="77">IF(data2=1,IF((B71-sumproplat2)&gt;1,B71-sumproplat2,0),IF(B71-(sumproplat2-C71-D71)&gt;0,B71-(E71-C71-D71),0))</f>
        <v>1035416.6666666573</v>
      </c>
      <c r="C72" s="8">
        <f t="shared" si="56"/>
        <v>15962.673611110968</v>
      </c>
      <c r="D72" s="29">
        <f t="shared" si="57"/>
        <v>0</v>
      </c>
      <c r="E72" s="29">
        <f t="shared" si="58"/>
        <v>30546.0069444443</v>
      </c>
      <c r="F72" s="9">
        <f t="shared" ref="F72:F82" si="78">IF(data2=1,IF((F71-sumproplat2)&gt;1,F71-sumproplat2,0),IF(F71-(sumproplat2-G71-H71)&gt;0,F71-(I71-G71-H71),0))</f>
        <v>860416.66666665685</v>
      </c>
      <c r="G72" s="8">
        <f t="shared" si="59"/>
        <v>13264.756944444294</v>
      </c>
      <c r="H72" s="29">
        <f t="shared" si="60"/>
        <v>0</v>
      </c>
      <c r="I72" s="29">
        <f t="shared" si="61"/>
        <v>27848.090277777628</v>
      </c>
      <c r="J72" s="9">
        <f t="shared" ref="J72:J82" si="79">IF(data2=1,IF((J71-sumproplat2)&gt;1,J71-sumproplat2,0),IF(J71-(sumproplat2-K71-L71)&gt;0,J71-(M71-K71-L71),0))</f>
        <v>685416.66666665638</v>
      </c>
      <c r="K72" s="8">
        <f t="shared" si="62"/>
        <v>10566.840277777619</v>
      </c>
      <c r="L72" s="29">
        <f t="shared" si="63"/>
        <v>0</v>
      </c>
      <c r="M72" s="29">
        <f t="shared" si="64"/>
        <v>25150.173611110953</v>
      </c>
      <c r="N72" s="9">
        <f t="shared" ref="N72:N82" si="80">IF(data2=1,IF((N71-sumproplat2)&gt;1,N71-sumproplat2,0),IF(N71-(sumproplat2-O71-P71)&gt;0,N71-(Q71-O71-P71),0))</f>
        <v>510416.66666665598</v>
      </c>
      <c r="O72" s="8">
        <f t="shared" si="65"/>
        <v>7868.9236111109467</v>
      </c>
      <c r="P72" s="29">
        <f t="shared" si="66"/>
        <v>0</v>
      </c>
      <c r="Q72" s="29">
        <f t="shared" si="67"/>
        <v>22452.256944444282</v>
      </c>
      <c r="R72" s="9">
        <f t="shared" ref="R72:R82" si="81">IF(data2=1,IF((R71-sumproplat2)&gt;1,R71-sumproplat2,0),IF(R71-(sumproplat2-S71-T71)&gt;0,R71-(U71-S71-T71),0))</f>
        <v>335416.66666665621</v>
      </c>
      <c r="S72" s="8">
        <f t="shared" si="68"/>
        <v>5171.0069444442834</v>
      </c>
      <c r="T72" s="29">
        <f t="shared" si="69"/>
        <v>0</v>
      </c>
      <c r="U72" s="29">
        <f t="shared" si="70"/>
        <v>19754.340277777617</v>
      </c>
      <c r="V72" s="9">
        <f t="shared" ref="V72:V82" si="82">IF(data2=1,IF((V71-sumproplat2)&gt;1,V71-sumproplat2,0),IF(V71-(sumproplat2-W71-X71)&gt;0,V71-(Y71-W71-X71),0))</f>
        <v>160416.66666665624</v>
      </c>
      <c r="W72" s="8">
        <f t="shared" si="71"/>
        <v>2473.0902777776168</v>
      </c>
      <c r="X72" s="29">
        <f t="shared" si="72"/>
        <v>0</v>
      </c>
      <c r="Y72" s="29">
        <f t="shared" si="73"/>
        <v>17056.423611110949</v>
      </c>
      <c r="Z72" s="9">
        <f t="shared" ref="Z72:Z82" si="83">IF(data2=1,IF((Z71-sumproplat2)&gt;1,Z71-sumproplat2,0),IF(Z71-(sumproplat2-AA71-AB71)&gt;0,Z71-(AC71-AA71-AB71),0))</f>
        <v>0</v>
      </c>
      <c r="AA72" s="8">
        <f t="shared" si="74"/>
        <v>0</v>
      </c>
      <c r="AB72" s="29">
        <f t="shared" si="75"/>
        <v>0</v>
      </c>
      <c r="AC72" s="29">
        <f t="shared" si="76"/>
        <v>0</v>
      </c>
      <c r="AD72" s="13"/>
      <c r="AE72" s="13"/>
      <c r="AF72" s="13"/>
      <c r="AG72" s="13"/>
      <c r="AH72" s="13"/>
      <c r="AI72" s="13"/>
      <c r="AJ72" s="13"/>
      <c r="AK72" s="13"/>
      <c r="AL72" s="13"/>
      <c r="AM72" s="13"/>
      <c r="AN72" s="13"/>
      <c r="AO72" s="13"/>
      <c r="AP72" s="13"/>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row>
    <row r="73" spans="1:247" s="2" customFormat="1" ht="13.8" x14ac:dyDescent="0.25">
      <c r="A73" s="7" t="s">
        <v>21</v>
      </c>
      <c r="B73" s="9">
        <f t="shared" si="77"/>
        <v>1020833.3333333239</v>
      </c>
      <c r="C73" s="8">
        <f t="shared" si="56"/>
        <v>15737.847222222077</v>
      </c>
      <c r="D73" s="29">
        <f t="shared" si="57"/>
        <v>0</v>
      </c>
      <c r="E73" s="29">
        <f t="shared" si="58"/>
        <v>30321.180555555409</v>
      </c>
      <c r="F73" s="9">
        <f t="shared" si="78"/>
        <v>845833.33333332348</v>
      </c>
      <c r="G73" s="8">
        <f t="shared" si="59"/>
        <v>13039.930555555404</v>
      </c>
      <c r="H73" s="29">
        <f t="shared" si="60"/>
        <v>0</v>
      </c>
      <c r="I73" s="29">
        <f t="shared" si="61"/>
        <v>27623.263888888738</v>
      </c>
      <c r="J73" s="9">
        <f t="shared" si="79"/>
        <v>670833.33333332301</v>
      </c>
      <c r="K73" s="8">
        <f t="shared" si="62"/>
        <v>10342.01388888873</v>
      </c>
      <c r="L73" s="29">
        <f t="shared" si="63"/>
        <v>0</v>
      </c>
      <c r="M73" s="29">
        <f t="shared" si="64"/>
        <v>24925.347222222066</v>
      </c>
      <c r="N73" s="9">
        <f t="shared" si="80"/>
        <v>495833.33333332266</v>
      </c>
      <c r="O73" s="8">
        <f t="shared" si="65"/>
        <v>7644.097222222058</v>
      </c>
      <c r="P73" s="29">
        <f t="shared" si="66"/>
        <v>0</v>
      </c>
      <c r="Q73" s="29">
        <f t="shared" si="67"/>
        <v>22227.430555555391</v>
      </c>
      <c r="R73" s="9">
        <f t="shared" si="81"/>
        <v>320833.33333332289</v>
      </c>
      <c r="S73" s="8">
        <f t="shared" si="68"/>
        <v>4946.1805555553947</v>
      </c>
      <c r="T73" s="29">
        <f t="shared" si="69"/>
        <v>0</v>
      </c>
      <c r="U73" s="29">
        <f t="shared" si="70"/>
        <v>19529.51388888873</v>
      </c>
      <c r="V73" s="9">
        <f t="shared" si="82"/>
        <v>145833.33333332289</v>
      </c>
      <c r="W73" s="8">
        <f t="shared" si="71"/>
        <v>2248.2638888887282</v>
      </c>
      <c r="X73" s="29">
        <f t="shared" si="72"/>
        <v>0</v>
      </c>
      <c r="Y73" s="29">
        <f t="shared" si="73"/>
        <v>16831.597222222063</v>
      </c>
      <c r="Z73" s="9">
        <f t="shared" si="83"/>
        <v>0</v>
      </c>
      <c r="AA73" s="8">
        <f t="shared" si="74"/>
        <v>0</v>
      </c>
      <c r="AB73" s="29">
        <f t="shared" si="75"/>
        <v>0</v>
      </c>
      <c r="AC73" s="29">
        <f t="shared" si="76"/>
        <v>0</v>
      </c>
      <c r="AD73" s="13"/>
      <c r="AE73" s="13"/>
      <c r="AF73" s="13"/>
      <c r="AG73" s="13"/>
      <c r="AH73" s="13"/>
      <c r="AI73" s="13"/>
      <c r="AJ73" s="13"/>
      <c r="AK73" s="13"/>
      <c r="AL73" s="13"/>
      <c r="AM73" s="13"/>
      <c r="AN73" s="13"/>
      <c r="AO73" s="13"/>
      <c r="AP73" s="1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row>
    <row r="74" spans="1:247" s="2" customFormat="1" ht="13.8" x14ac:dyDescent="0.25">
      <c r="A74" s="7" t="s">
        <v>53</v>
      </c>
      <c r="B74" s="9">
        <f t="shared" si="77"/>
        <v>1006249.9999999906</v>
      </c>
      <c r="C74" s="8">
        <f t="shared" si="56"/>
        <v>15513.020833333188</v>
      </c>
      <c r="D74" s="29">
        <f t="shared" si="57"/>
        <v>0</v>
      </c>
      <c r="E74" s="29">
        <f t="shared" si="58"/>
        <v>30096.354166666522</v>
      </c>
      <c r="F74" s="9">
        <f t="shared" si="78"/>
        <v>831249.9999999901</v>
      </c>
      <c r="G74" s="8">
        <f t="shared" si="59"/>
        <v>12815.104166666515</v>
      </c>
      <c r="H74" s="29">
        <f t="shared" si="60"/>
        <v>0</v>
      </c>
      <c r="I74" s="29">
        <f t="shared" si="61"/>
        <v>27398.437499999847</v>
      </c>
      <c r="J74" s="9">
        <f t="shared" si="79"/>
        <v>656249.99999998964</v>
      </c>
      <c r="K74" s="8">
        <f t="shared" si="62"/>
        <v>10117.18749999984</v>
      </c>
      <c r="L74" s="29">
        <f t="shared" si="63"/>
        <v>0</v>
      </c>
      <c r="M74" s="29">
        <f t="shared" si="64"/>
        <v>24700.520833333176</v>
      </c>
      <c r="N74" s="9">
        <f t="shared" si="80"/>
        <v>481249.99999998935</v>
      </c>
      <c r="O74" s="8">
        <f t="shared" si="65"/>
        <v>7419.2708333331693</v>
      </c>
      <c r="P74" s="29">
        <f t="shared" si="66"/>
        <v>0</v>
      </c>
      <c r="Q74" s="29">
        <f t="shared" si="67"/>
        <v>22002.604166666504</v>
      </c>
      <c r="R74" s="9">
        <f t="shared" si="81"/>
        <v>306249.99999998958</v>
      </c>
      <c r="S74" s="8">
        <f t="shared" si="68"/>
        <v>4721.354166666506</v>
      </c>
      <c r="T74" s="29">
        <f t="shared" si="69"/>
        <v>0</v>
      </c>
      <c r="U74" s="29">
        <f t="shared" si="70"/>
        <v>19304.68749999984</v>
      </c>
      <c r="V74" s="9">
        <f t="shared" si="82"/>
        <v>131249.99999998955</v>
      </c>
      <c r="W74" s="8">
        <f t="shared" si="71"/>
        <v>2023.437499999839</v>
      </c>
      <c r="X74" s="29">
        <f t="shared" si="72"/>
        <v>0</v>
      </c>
      <c r="Y74" s="29">
        <f t="shared" si="73"/>
        <v>16606.770833333172</v>
      </c>
      <c r="Z74" s="9">
        <f t="shared" si="83"/>
        <v>0</v>
      </c>
      <c r="AA74" s="8">
        <f t="shared" si="74"/>
        <v>0</v>
      </c>
      <c r="AB74" s="29">
        <f t="shared" si="75"/>
        <v>0</v>
      </c>
      <c r="AC74" s="29">
        <f t="shared" si="76"/>
        <v>0</v>
      </c>
      <c r="AD74" s="13"/>
      <c r="AE74" s="13"/>
      <c r="AF74" s="13"/>
      <c r="AG74" s="13"/>
      <c r="AH74" s="13"/>
      <c r="AI74" s="13"/>
      <c r="AJ74" s="13"/>
      <c r="AK74" s="13"/>
      <c r="AL74" s="13"/>
      <c r="AM74" s="13"/>
      <c r="AN74" s="13"/>
      <c r="AO74" s="13"/>
      <c r="AP74" s="13"/>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row>
    <row r="75" spans="1:247" s="2" customFormat="1" ht="13.8" x14ac:dyDescent="0.25">
      <c r="A75" s="7" t="s">
        <v>54</v>
      </c>
      <c r="B75" s="9">
        <f t="shared" si="77"/>
        <v>991666.6666666572</v>
      </c>
      <c r="C75" s="8">
        <f t="shared" si="56"/>
        <v>15288.1944444443</v>
      </c>
      <c r="D75" s="29">
        <f t="shared" si="57"/>
        <v>0</v>
      </c>
      <c r="E75" s="29">
        <f t="shared" si="58"/>
        <v>29871.527777777635</v>
      </c>
      <c r="F75" s="9">
        <f t="shared" si="78"/>
        <v>816666.66666665673</v>
      </c>
      <c r="G75" s="8">
        <f t="shared" si="59"/>
        <v>12590.277777777625</v>
      </c>
      <c r="H75" s="29">
        <f t="shared" si="60"/>
        <v>0</v>
      </c>
      <c r="I75" s="29">
        <f t="shared" si="61"/>
        <v>27173.611111110957</v>
      </c>
      <c r="J75" s="9">
        <f t="shared" si="79"/>
        <v>641666.66666665627</v>
      </c>
      <c r="K75" s="8">
        <f t="shared" si="62"/>
        <v>9892.3611111109512</v>
      </c>
      <c r="L75" s="29">
        <f t="shared" si="63"/>
        <v>0</v>
      </c>
      <c r="M75" s="29">
        <f t="shared" si="64"/>
        <v>24475.694444444285</v>
      </c>
      <c r="N75" s="9">
        <f t="shared" si="80"/>
        <v>466666.66666665603</v>
      </c>
      <c r="O75" s="8">
        <f t="shared" si="65"/>
        <v>7194.4444444442806</v>
      </c>
      <c r="P75" s="29">
        <f t="shared" si="66"/>
        <v>0</v>
      </c>
      <c r="Q75" s="29">
        <f t="shared" si="67"/>
        <v>21777.777777777614</v>
      </c>
      <c r="R75" s="9">
        <f t="shared" si="81"/>
        <v>291666.66666665627</v>
      </c>
      <c r="S75" s="8">
        <f t="shared" si="68"/>
        <v>4496.5277777776173</v>
      </c>
      <c r="T75" s="29">
        <f t="shared" si="69"/>
        <v>0</v>
      </c>
      <c r="U75" s="29">
        <f t="shared" si="70"/>
        <v>19079.861111110949</v>
      </c>
      <c r="V75" s="9">
        <f t="shared" si="82"/>
        <v>116666.66666665622</v>
      </c>
      <c r="W75" s="8">
        <f t="shared" si="71"/>
        <v>1798.6111111109501</v>
      </c>
      <c r="X75" s="29">
        <f t="shared" si="72"/>
        <v>0</v>
      </c>
      <c r="Y75" s="29">
        <f t="shared" si="73"/>
        <v>16381.944444444283</v>
      </c>
      <c r="Z75" s="9">
        <f t="shared" si="83"/>
        <v>0</v>
      </c>
      <c r="AA75" s="8">
        <f t="shared" si="74"/>
        <v>0</v>
      </c>
      <c r="AB75" s="29">
        <f t="shared" si="75"/>
        <v>0</v>
      </c>
      <c r="AC75" s="29">
        <f t="shared" si="76"/>
        <v>0</v>
      </c>
      <c r="AD75" s="13"/>
      <c r="AE75" s="13"/>
      <c r="AF75" s="13"/>
      <c r="AG75" s="13"/>
      <c r="AH75" s="13"/>
      <c r="AI75" s="13"/>
      <c r="AJ75" s="13"/>
      <c r="AK75" s="13"/>
      <c r="AL75" s="13"/>
      <c r="AM75" s="13"/>
      <c r="AN75" s="13"/>
      <c r="AO75" s="13"/>
      <c r="AP75" s="13"/>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row>
    <row r="76" spans="1:247" s="2" customFormat="1" ht="13.8" x14ac:dyDescent="0.25">
      <c r="A76" s="7" t="s">
        <v>55</v>
      </c>
      <c r="B76" s="9">
        <f t="shared" si="77"/>
        <v>977083.33333332383</v>
      </c>
      <c r="C76" s="8">
        <f t="shared" si="56"/>
        <v>15063.368055555409</v>
      </c>
      <c r="D76" s="29">
        <f t="shared" si="57"/>
        <v>0</v>
      </c>
      <c r="E76" s="29">
        <f t="shared" si="58"/>
        <v>29646.701388888745</v>
      </c>
      <c r="F76" s="9">
        <f t="shared" si="78"/>
        <v>802083.33333332336</v>
      </c>
      <c r="G76" s="8">
        <f t="shared" si="59"/>
        <v>12365.451388888736</v>
      </c>
      <c r="H76" s="29">
        <f t="shared" si="60"/>
        <v>0</v>
      </c>
      <c r="I76" s="29">
        <f t="shared" si="61"/>
        <v>26948.78472222207</v>
      </c>
      <c r="J76" s="9">
        <f t="shared" si="79"/>
        <v>627083.33333332289</v>
      </c>
      <c r="K76" s="8">
        <f t="shared" si="62"/>
        <v>9667.5347222220607</v>
      </c>
      <c r="L76" s="29">
        <f t="shared" si="63"/>
        <v>0</v>
      </c>
      <c r="M76" s="29">
        <f t="shared" si="64"/>
        <v>24250.868055555395</v>
      </c>
      <c r="N76" s="9">
        <f t="shared" si="80"/>
        <v>452083.33333332272</v>
      </c>
      <c r="O76" s="8">
        <f t="shared" si="65"/>
        <v>6969.6180555553919</v>
      </c>
      <c r="P76" s="29">
        <f t="shared" si="66"/>
        <v>0</v>
      </c>
      <c r="Q76" s="29">
        <f t="shared" si="67"/>
        <v>21552.951388888727</v>
      </c>
      <c r="R76" s="9">
        <f t="shared" si="81"/>
        <v>277083.33333332295</v>
      </c>
      <c r="S76" s="8">
        <f t="shared" si="68"/>
        <v>4271.7013888887286</v>
      </c>
      <c r="T76" s="29">
        <f t="shared" si="69"/>
        <v>0</v>
      </c>
      <c r="U76" s="29">
        <f t="shared" si="70"/>
        <v>18855.034722222063</v>
      </c>
      <c r="V76" s="9">
        <f t="shared" si="82"/>
        <v>102083.33333332289</v>
      </c>
      <c r="W76" s="8">
        <f t="shared" si="71"/>
        <v>1573.7847222220614</v>
      </c>
      <c r="X76" s="29">
        <f t="shared" si="72"/>
        <v>0</v>
      </c>
      <c r="Y76" s="29">
        <f t="shared" si="73"/>
        <v>16157.118055555395</v>
      </c>
      <c r="Z76" s="9">
        <f t="shared" si="83"/>
        <v>0</v>
      </c>
      <c r="AA76" s="8">
        <f t="shared" si="74"/>
        <v>0</v>
      </c>
      <c r="AB76" s="29">
        <f t="shared" si="75"/>
        <v>0</v>
      </c>
      <c r="AC76" s="29">
        <f t="shared" si="76"/>
        <v>0</v>
      </c>
      <c r="AD76" s="13"/>
      <c r="AE76" s="13"/>
      <c r="AF76" s="13"/>
      <c r="AG76" s="13"/>
      <c r="AH76" s="13"/>
      <c r="AI76" s="13"/>
      <c r="AJ76" s="13"/>
      <c r="AK76" s="13"/>
      <c r="AL76" s="13"/>
      <c r="AM76" s="13"/>
      <c r="AN76" s="13"/>
      <c r="AO76" s="13"/>
      <c r="AP76" s="13"/>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row>
    <row r="77" spans="1:247" s="2" customFormat="1" ht="13.8" x14ac:dyDescent="0.25">
      <c r="A77" s="7" t="s">
        <v>56</v>
      </c>
      <c r="B77" s="9">
        <f t="shared" si="77"/>
        <v>962499.99999999045</v>
      </c>
      <c r="C77" s="8">
        <f t="shared" si="56"/>
        <v>14838.541666666521</v>
      </c>
      <c r="D77" s="29">
        <f t="shared" si="57"/>
        <v>0</v>
      </c>
      <c r="E77" s="29">
        <f t="shared" si="58"/>
        <v>29421.874999999854</v>
      </c>
      <c r="F77" s="9">
        <f t="shared" si="78"/>
        <v>787499.99999998999</v>
      </c>
      <c r="G77" s="8">
        <f t="shared" si="59"/>
        <v>12140.624999999845</v>
      </c>
      <c r="H77" s="29">
        <f t="shared" si="60"/>
        <v>0</v>
      </c>
      <c r="I77" s="29">
        <f t="shared" si="61"/>
        <v>26723.958333333179</v>
      </c>
      <c r="J77" s="9">
        <f t="shared" si="79"/>
        <v>612499.99999998952</v>
      </c>
      <c r="K77" s="8">
        <f t="shared" si="62"/>
        <v>9442.708333333172</v>
      </c>
      <c r="L77" s="29">
        <f t="shared" si="63"/>
        <v>0</v>
      </c>
      <c r="M77" s="29">
        <f t="shared" si="64"/>
        <v>24026.041666666504</v>
      </c>
      <c r="N77" s="9">
        <f t="shared" si="80"/>
        <v>437499.99999998941</v>
      </c>
      <c r="O77" s="8">
        <f t="shared" si="65"/>
        <v>6744.7916666665033</v>
      </c>
      <c r="P77" s="29">
        <f t="shared" si="66"/>
        <v>0</v>
      </c>
      <c r="Q77" s="29">
        <f t="shared" si="67"/>
        <v>21328.124999999836</v>
      </c>
      <c r="R77" s="9">
        <f t="shared" si="81"/>
        <v>262499.99999998964</v>
      </c>
      <c r="S77" s="8">
        <f t="shared" si="68"/>
        <v>4046.8749999998404</v>
      </c>
      <c r="T77" s="29">
        <f t="shared" si="69"/>
        <v>0</v>
      </c>
      <c r="U77" s="29">
        <f t="shared" si="70"/>
        <v>18630.208333333176</v>
      </c>
      <c r="V77" s="9">
        <f t="shared" si="82"/>
        <v>87499.999999989566</v>
      </c>
      <c r="W77" s="8">
        <f t="shared" si="71"/>
        <v>1348.9583333331725</v>
      </c>
      <c r="X77" s="29">
        <f t="shared" si="72"/>
        <v>0</v>
      </c>
      <c r="Y77" s="29">
        <f t="shared" si="73"/>
        <v>15932.291666666506</v>
      </c>
      <c r="Z77" s="9">
        <f t="shared" si="83"/>
        <v>0</v>
      </c>
      <c r="AA77" s="8">
        <f t="shared" si="74"/>
        <v>0</v>
      </c>
      <c r="AB77" s="29">
        <f t="shared" si="75"/>
        <v>0</v>
      </c>
      <c r="AC77" s="29">
        <f t="shared" si="76"/>
        <v>0</v>
      </c>
      <c r="AD77" s="13"/>
      <c r="AE77" s="13"/>
      <c r="AF77" s="13"/>
      <c r="AG77" s="13"/>
      <c r="AH77" s="13"/>
      <c r="AI77" s="13"/>
      <c r="AJ77" s="13"/>
      <c r="AK77" s="13"/>
      <c r="AL77" s="13"/>
      <c r="AM77" s="13"/>
      <c r="AN77" s="13"/>
      <c r="AO77" s="13"/>
      <c r="AP77" s="13"/>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row>
    <row r="78" spans="1:247" s="2" customFormat="1" ht="13.8" x14ac:dyDescent="0.25">
      <c r="A78" s="7" t="s">
        <v>57</v>
      </c>
      <c r="B78" s="9">
        <f t="shared" si="77"/>
        <v>947916.66666665708</v>
      </c>
      <c r="C78" s="8">
        <f t="shared" si="56"/>
        <v>14613.71527777763</v>
      </c>
      <c r="D78" s="29">
        <f t="shared" si="57"/>
        <v>0</v>
      </c>
      <c r="E78" s="29">
        <f t="shared" si="58"/>
        <v>29197.048611110964</v>
      </c>
      <c r="F78" s="9">
        <f t="shared" si="78"/>
        <v>772916.66666665662</v>
      </c>
      <c r="G78" s="8">
        <f t="shared" si="59"/>
        <v>11915.798611110957</v>
      </c>
      <c r="H78" s="29">
        <f t="shared" si="60"/>
        <v>0</v>
      </c>
      <c r="I78" s="29">
        <f t="shared" si="61"/>
        <v>26499.131944444292</v>
      </c>
      <c r="J78" s="9">
        <f t="shared" si="79"/>
        <v>597916.66666665615</v>
      </c>
      <c r="K78" s="8">
        <f t="shared" si="62"/>
        <v>9217.8819444442834</v>
      </c>
      <c r="L78" s="29">
        <f t="shared" si="63"/>
        <v>0</v>
      </c>
      <c r="M78" s="29">
        <f t="shared" si="64"/>
        <v>23801.215277777617</v>
      </c>
      <c r="N78" s="9">
        <f t="shared" si="80"/>
        <v>422916.66666665609</v>
      </c>
      <c r="O78" s="8">
        <f t="shared" si="65"/>
        <v>6519.9652777776146</v>
      </c>
      <c r="P78" s="29">
        <f t="shared" si="66"/>
        <v>0</v>
      </c>
      <c r="Q78" s="29">
        <f t="shared" si="67"/>
        <v>21103.298611110949</v>
      </c>
      <c r="R78" s="9">
        <f t="shared" si="81"/>
        <v>247916.6666666563</v>
      </c>
      <c r="S78" s="8">
        <f t="shared" si="68"/>
        <v>3822.0486111109512</v>
      </c>
      <c r="T78" s="29">
        <f t="shared" si="69"/>
        <v>0</v>
      </c>
      <c r="U78" s="29">
        <f t="shared" si="70"/>
        <v>18405.381944444285</v>
      </c>
      <c r="V78" s="9">
        <f t="shared" si="82"/>
        <v>72916.666666656238</v>
      </c>
      <c r="W78" s="8">
        <f t="shared" si="71"/>
        <v>1124.1319444442836</v>
      </c>
      <c r="X78" s="29">
        <f t="shared" si="72"/>
        <v>0</v>
      </c>
      <c r="Y78" s="29">
        <f t="shared" si="73"/>
        <v>15707.465277777617</v>
      </c>
      <c r="Z78" s="9">
        <f t="shared" si="83"/>
        <v>0</v>
      </c>
      <c r="AA78" s="8">
        <f t="shared" si="74"/>
        <v>0</v>
      </c>
      <c r="AB78" s="29">
        <f t="shared" si="75"/>
        <v>0</v>
      </c>
      <c r="AC78" s="29">
        <f t="shared" si="76"/>
        <v>0</v>
      </c>
      <c r="AD78" s="13"/>
      <c r="AE78" s="13"/>
      <c r="AF78" s="13"/>
      <c r="AG78" s="13"/>
      <c r="AH78" s="13"/>
      <c r="AI78" s="13"/>
      <c r="AJ78" s="13"/>
      <c r="AK78" s="13"/>
      <c r="AL78" s="13"/>
      <c r="AM78" s="13"/>
      <c r="AN78" s="13"/>
      <c r="AO78" s="13"/>
      <c r="AP78" s="13"/>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row>
    <row r="79" spans="1:247" s="2" customFormat="1" ht="13.8" x14ac:dyDescent="0.25">
      <c r="A79" s="7" t="s">
        <v>58</v>
      </c>
      <c r="B79" s="9">
        <f t="shared" si="77"/>
        <v>933333.33333332371</v>
      </c>
      <c r="C79" s="8">
        <f t="shared" si="56"/>
        <v>14388.888888888741</v>
      </c>
      <c r="D79" s="29">
        <f t="shared" si="57"/>
        <v>0</v>
      </c>
      <c r="E79" s="29">
        <f t="shared" si="58"/>
        <v>28972.222222222073</v>
      </c>
      <c r="F79" s="9">
        <f t="shared" si="78"/>
        <v>758333.33333332324</v>
      </c>
      <c r="G79" s="8">
        <f t="shared" si="59"/>
        <v>11690.972222222066</v>
      </c>
      <c r="H79" s="29">
        <f t="shared" si="60"/>
        <v>0</v>
      </c>
      <c r="I79" s="29">
        <f t="shared" si="61"/>
        <v>26274.305555555402</v>
      </c>
      <c r="J79" s="9">
        <f t="shared" si="79"/>
        <v>583333.33333332278</v>
      </c>
      <c r="K79" s="8">
        <f t="shared" si="62"/>
        <v>8993.0555555553929</v>
      </c>
      <c r="L79" s="29">
        <f t="shared" si="63"/>
        <v>0</v>
      </c>
      <c r="M79" s="29">
        <f t="shared" si="64"/>
        <v>23576.388888888727</v>
      </c>
      <c r="N79" s="9">
        <f t="shared" si="80"/>
        <v>408333.33333332278</v>
      </c>
      <c r="O79" s="8">
        <f t="shared" si="65"/>
        <v>6295.1388888887259</v>
      </c>
      <c r="P79" s="29">
        <f t="shared" si="66"/>
        <v>0</v>
      </c>
      <c r="Q79" s="29">
        <f t="shared" si="67"/>
        <v>20878.472222222059</v>
      </c>
      <c r="R79" s="9">
        <f t="shared" si="81"/>
        <v>233333.33333332295</v>
      </c>
      <c r="S79" s="8">
        <f t="shared" si="68"/>
        <v>3597.2222222220621</v>
      </c>
      <c r="T79" s="29">
        <f t="shared" si="69"/>
        <v>0</v>
      </c>
      <c r="U79" s="29">
        <f t="shared" si="70"/>
        <v>18180.555555555395</v>
      </c>
      <c r="V79" s="9">
        <f t="shared" si="82"/>
        <v>58333.333333322902</v>
      </c>
      <c r="W79" s="8">
        <f t="shared" si="71"/>
        <v>899.30555555539479</v>
      </c>
      <c r="X79" s="29">
        <f t="shared" si="72"/>
        <v>0</v>
      </c>
      <c r="Y79" s="29">
        <f t="shared" si="73"/>
        <v>15482.638888888729</v>
      </c>
      <c r="Z79" s="9">
        <f t="shared" si="83"/>
        <v>0</v>
      </c>
      <c r="AA79" s="8">
        <f t="shared" si="74"/>
        <v>0</v>
      </c>
      <c r="AB79" s="29">
        <f t="shared" si="75"/>
        <v>0</v>
      </c>
      <c r="AC79" s="29">
        <f t="shared" si="76"/>
        <v>0</v>
      </c>
      <c r="AD79" s="13"/>
      <c r="AE79" s="13"/>
      <c r="AF79" s="13"/>
      <c r="AG79" s="13"/>
      <c r="AH79" s="13"/>
      <c r="AI79" s="13"/>
      <c r="AJ79" s="13"/>
      <c r="AK79" s="13"/>
      <c r="AL79" s="13"/>
      <c r="AM79" s="13"/>
      <c r="AN79" s="13"/>
      <c r="AO79" s="13"/>
      <c r="AP79" s="13"/>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row>
    <row r="80" spans="1:247" s="2" customFormat="1" ht="13.8" x14ac:dyDescent="0.25">
      <c r="A80" s="7" t="s">
        <v>59</v>
      </c>
      <c r="B80" s="9">
        <f t="shared" si="77"/>
        <v>918749.99999999034</v>
      </c>
      <c r="C80" s="8">
        <f t="shared" si="56"/>
        <v>14164.062499999851</v>
      </c>
      <c r="D80" s="29">
        <f t="shared" si="57"/>
        <v>0</v>
      </c>
      <c r="E80" s="29">
        <f t="shared" si="58"/>
        <v>28747.395833333183</v>
      </c>
      <c r="F80" s="9">
        <f t="shared" si="78"/>
        <v>743749.99999998987</v>
      </c>
      <c r="G80" s="8">
        <f t="shared" si="59"/>
        <v>11466.145833333178</v>
      </c>
      <c r="H80" s="29">
        <f t="shared" si="60"/>
        <v>0</v>
      </c>
      <c r="I80" s="29">
        <f t="shared" si="61"/>
        <v>26049.479166666511</v>
      </c>
      <c r="J80" s="9">
        <f t="shared" si="79"/>
        <v>568749.99999998941</v>
      </c>
      <c r="K80" s="8">
        <f t="shared" si="62"/>
        <v>8768.2291666665042</v>
      </c>
      <c r="L80" s="29">
        <f t="shared" si="63"/>
        <v>0</v>
      </c>
      <c r="M80" s="29">
        <f t="shared" si="64"/>
        <v>23351.56249999984</v>
      </c>
      <c r="N80" s="9">
        <f t="shared" si="80"/>
        <v>393749.99999998946</v>
      </c>
      <c r="O80" s="8">
        <f t="shared" si="65"/>
        <v>6070.3124999998381</v>
      </c>
      <c r="P80" s="29">
        <f t="shared" si="66"/>
        <v>0</v>
      </c>
      <c r="Q80" s="29">
        <f t="shared" si="67"/>
        <v>20653.645833333172</v>
      </c>
      <c r="R80" s="9">
        <f t="shared" si="81"/>
        <v>218749.99999998961</v>
      </c>
      <c r="S80" s="8">
        <f t="shared" si="68"/>
        <v>3372.3958333331734</v>
      </c>
      <c r="T80" s="29">
        <f t="shared" si="69"/>
        <v>0</v>
      </c>
      <c r="U80" s="29">
        <f t="shared" si="70"/>
        <v>17955.729166666508</v>
      </c>
      <c r="V80" s="9">
        <f t="shared" si="82"/>
        <v>43749.999999989566</v>
      </c>
      <c r="W80" s="8">
        <f t="shared" si="71"/>
        <v>674.47916666650588</v>
      </c>
      <c r="X80" s="29">
        <f t="shared" si="72"/>
        <v>0</v>
      </c>
      <c r="Y80" s="29">
        <f t="shared" si="73"/>
        <v>15257.81249999984</v>
      </c>
      <c r="Z80" s="9">
        <f t="shared" si="83"/>
        <v>0</v>
      </c>
      <c r="AA80" s="8">
        <f t="shared" si="74"/>
        <v>0</v>
      </c>
      <c r="AB80" s="29">
        <f t="shared" si="75"/>
        <v>0</v>
      </c>
      <c r="AC80" s="29">
        <f t="shared" si="76"/>
        <v>0</v>
      </c>
      <c r="AD80" s="13"/>
      <c r="AE80" s="13"/>
      <c r="AF80" s="13"/>
      <c r="AG80" s="13"/>
      <c r="AH80" s="13"/>
      <c r="AI80" s="13"/>
      <c r="AJ80" s="13"/>
      <c r="AK80" s="13"/>
      <c r="AL80" s="13"/>
      <c r="AM80" s="13"/>
      <c r="AN80" s="13"/>
      <c r="AO80" s="13"/>
      <c r="AP80" s="13"/>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row>
    <row r="81" spans="1:247" s="2" customFormat="1" ht="13.8" x14ac:dyDescent="0.25">
      <c r="A81" s="7" t="s">
        <v>60</v>
      </c>
      <c r="B81" s="9">
        <f t="shared" si="77"/>
        <v>904166.66666665697</v>
      </c>
      <c r="C81" s="8">
        <f t="shared" si="56"/>
        <v>13939.236111110962</v>
      </c>
      <c r="D81" s="29">
        <f t="shared" si="57"/>
        <v>0</v>
      </c>
      <c r="E81" s="29">
        <f t="shared" si="58"/>
        <v>28522.569444444296</v>
      </c>
      <c r="F81" s="9">
        <f t="shared" si="78"/>
        <v>729166.6666666565</v>
      </c>
      <c r="G81" s="8">
        <f t="shared" si="59"/>
        <v>11241.319444444289</v>
      </c>
      <c r="H81" s="29">
        <f t="shared" si="60"/>
        <v>0</v>
      </c>
      <c r="I81" s="29">
        <f t="shared" si="61"/>
        <v>25824.652777777621</v>
      </c>
      <c r="J81" s="9">
        <f t="shared" si="79"/>
        <v>554166.66666665603</v>
      </c>
      <c r="K81" s="8">
        <f t="shared" si="62"/>
        <v>8543.4027777776137</v>
      </c>
      <c r="L81" s="29">
        <f t="shared" si="63"/>
        <v>0</v>
      </c>
      <c r="M81" s="29">
        <f t="shared" si="64"/>
        <v>23126.736111110949</v>
      </c>
      <c r="N81" s="9">
        <f t="shared" si="80"/>
        <v>379166.66666665615</v>
      </c>
      <c r="O81" s="8">
        <f t="shared" si="65"/>
        <v>5845.4861111109494</v>
      </c>
      <c r="P81" s="29">
        <f t="shared" si="66"/>
        <v>0</v>
      </c>
      <c r="Q81" s="29">
        <f t="shared" si="67"/>
        <v>20428.819444444285</v>
      </c>
      <c r="R81" s="9">
        <f t="shared" si="81"/>
        <v>204166.66666665627</v>
      </c>
      <c r="S81" s="8">
        <f t="shared" si="68"/>
        <v>3147.5694444442843</v>
      </c>
      <c r="T81" s="29">
        <f t="shared" si="69"/>
        <v>0</v>
      </c>
      <c r="U81" s="29">
        <f t="shared" si="70"/>
        <v>17730.902777777617</v>
      </c>
      <c r="V81" s="9">
        <f t="shared" si="82"/>
        <v>29166.666666656231</v>
      </c>
      <c r="W81" s="8">
        <f t="shared" si="71"/>
        <v>449.6527777776169</v>
      </c>
      <c r="X81" s="29">
        <f t="shared" si="72"/>
        <v>0</v>
      </c>
      <c r="Y81" s="29">
        <f t="shared" si="73"/>
        <v>15032.986111110951</v>
      </c>
      <c r="Z81" s="9">
        <f t="shared" si="83"/>
        <v>0</v>
      </c>
      <c r="AA81" s="8">
        <f t="shared" si="74"/>
        <v>0</v>
      </c>
      <c r="AB81" s="29">
        <f t="shared" si="75"/>
        <v>0</v>
      </c>
      <c r="AC81" s="29">
        <f t="shared" si="76"/>
        <v>0</v>
      </c>
      <c r="AD81" s="13"/>
      <c r="AE81" s="13"/>
      <c r="AF81" s="13"/>
      <c r="AG81" s="13"/>
      <c r="AH81" s="13"/>
      <c r="AI81" s="13"/>
      <c r="AJ81" s="13"/>
      <c r="AK81" s="13"/>
      <c r="AL81" s="13"/>
      <c r="AM81" s="13"/>
      <c r="AN81" s="13"/>
      <c r="AO81" s="13"/>
      <c r="AP81" s="13"/>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row>
    <row r="82" spans="1:247" s="2" customFormat="1" ht="13.8" x14ac:dyDescent="0.25">
      <c r="A82" s="7" t="s">
        <v>61</v>
      </c>
      <c r="B82" s="9">
        <f t="shared" si="77"/>
        <v>889583.33333332359</v>
      </c>
      <c r="C82" s="8">
        <f t="shared" si="56"/>
        <v>13714.409722222072</v>
      </c>
      <c r="D82" s="29">
        <f t="shared" si="57"/>
        <v>0</v>
      </c>
      <c r="E82" s="29">
        <f t="shared" si="58"/>
        <v>28297.743055555406</v>
      </c>
      <c r="F82" s="9">
        <f t="shared" si="78"/>
        <v>714583.33333332313</v>
      </c>
      <c r="G82" s="8">
        <f t="shared" si="59"/>
        <v>11016.493055555398</v>
      </c>
      <c r="H82" s="29">
        <f t="shared" si="60"/>
        <v>0</v>
      </c>
      <c r="I82" s="29">
        <f t="shared" si="61"/>
        <v>25599.82638888873</v>
      </c>
      <c r="J82" s="9">
        <f t="shared" si="79"/>
        <v>539583.33333332266</v>
      </c>
      <c r="K82" s="8">
        <f t="shared" si="62"/>
        <v>8318.576388888725</v>
      </c>
      <c r="L82" s="29">
        <f t="shared" si="63"/>
        <v>0</v>
      </c>
      <c r="M82" s="29">
        <f t="shared" si="64"/>
        <v>22901.909722222059</v>
      </c>
      <c r="N82" s="9">
        <f t="shared" si="80"/>
        <v>364583.33333332284</v>
      </c>
      <c r="O82" s="8">
        <f t="shared" si="65"/>
        <v>5620.6597222220607</v>
      </c>
      <c r="P82" s="29">
        <f t="shared" si="66"/>
        <v>0</v>
      </c>
      <c r="Q82" s="29">
        <f t="shared" si="67"/>
        <v>20203.993055555395</v>
      </c>
      <c r="R82" s="9">
        <f t="shared" si="81"/>
        <v>189583.33333332292</v>
      </c>
      <c r="S82" s="8">
        <f t="shared" si="68"/>
        <v>2922.7430555553951</v>
      </c>
      <c r="T82" s="29">
        <f t="shared" si="69"/>
        <v>0</v>
      </c>
      <c r="U82" s="29">
        <f t="shared" si="70"/>
        <v>17506.07638888873</v>
      </c>
      <c r="V82" s="9">
        <f t="shared" si="82"/>
        <v>14583.333333322897</v>
      </c>
      <c r="W82" s="8">
        <f t="shared" si="71"/>
        <v>224.82638888872799</v>
      </c>
      <c r="X82" s="29">
        <f t="shared" si="72"/>
        <v>3970</v>
      </c>
      <c r="Y82" s="29">
        <f t="shared" si="73"/>
        <v>18778.159722222063</v>
      </c>
      <c r="Z82" s="9">
        <f t="shared" si="83"/>
        <v>0</v>
      </c>
      <c r="AA82" s="8">
        <f t="shared" si="74"/>
        <v>0</v>
      </c>
      <c r="AB82" s="29">
        <f t="shared" si="75"/>
        <v>0</v>
      </c>
      <c r="AC82" s="29">
        <f t="shared" si="76"/>
        <v>0</v>
      </c>
      <c r="AD82" s="13"/>
      <c r="AE82" s="13"/>
      <c r="AF82" s="13"/>
      <c r="AG82" s="13"/>
      <c r="AH82" s="13"/>
      <c r="AI82" s="13"/>
      <c r="AJ82" s="13"/>
      <c r="AK82" s="13"/>
      <c r="AL82" s="13"/>
      <c r="AM82" s="13"/>
      <c r="AN82" s="13"/>
      <c r="AO82" s="13"/>
      <c r="AP82" s="13"/>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row>
    <row r="83" spans="1:247" s="2" customFormat="1" ht="14.4" thickBot="1" x14ac:dyDescent="0.3">
      <c r="A83" s="30" t="s">
        <v>23</v>
      </c>
      <c r="B83" s="11"/>
      <c r="C83" s="12">
        <f>SUM(C71:C82)</f>
        <v>179411.4583333316</v>
      </c>
      <c r="D83" s="31">
        <f>SUM(D71:D82)</f>
        <v>23399.999999999927</v>
      </c>
      <c r="E83" s="31">
        <f>SUM(E71:E82)</f>
        <v>377811.45833333151</v>
      </c>
      <c r="F83" s="11"/>
      <c r="G83" s="12">
        <f>SUM(G71:G82)</f>
        <v>147036.45833333145</v>
      </c>
      <c r="H83" s="31">
        <f>SUM(H71:H82)</f>
        <v>21999.99999999992</v>
      </c>
      <c r="I83" s="31">
        <f>SUM(I71:I82)</f>
        <v>344036.45833333139</v>
      </c>
      <c r="J83" s="11"/>
      <c r="K83" s="12">
        <f>SUM(K71:K82)</f>
        <v>114661.45833333139</v>
      </c>
      <c r="L83" s="31">
        <f>SUM(L71:L82)</f>
        <v>20599.99999999992</v>
      </c>
      <c r="M83" s="31">
        <f>SUM(M71:M82)</f>
        <v>310261.45833333133</v>
      </c>
      <c r="N83" s="11"/>
      <c r="O83" s="12">
        <f>SUM(O71:O82)</f>
        <v>82286.458333331364</v>
      </c>
      <c r="P83" s="31">
        <f>SUM(P71:P82)</f>
        <v>19199.999999999913</v>
      </c>
      <c r="Q83" s="31">
        <f>SUM(Q71:Q82)</f>
        <v>276486.45833333128</v>
      </c>
      <c r="R83" s="11"/>
      <c r="S83" s="12">
        <f>SUM(S71:S82)</f>
        <v>49911.458333331408</v>
      </c>
      <c r="T83" s="31">
        <f>SUM(T71:T82)</f>
        <v>17799.999999999916</v>
      </c>
      <c r="U83" s="31">
        <f>SUM(U71:U82)</f>
        <v>242711.45833333133</v>
      </c>
      <c r="V83" s="11"/>
      <c r="W83" s="12">
        <f>SUM(W71:W82)</f>
        <v>17536.4583333314</v>
      </c>
      <c r="X83" s="31">
        <f>SUM(X71:X82)</f>
        <v>20369.999999999916</v>
      </c>
      <c r="Y83" s="31">
        <f>SUM(Y71:Y82)</f>
        <v>212906.45833333133</v>
      </c>
      <c r="Z83" s="11"/>
      <c r="AA83" s="12">
        <f>SUM(AA71:AA82)</f>
        <v>0</v>
      </c>
      <c r="AB83" s="31">
        <f>SUM(AB71:AB82)</f>
        <v>0</v>
      </c>
      <c r="AC83" s="31">
        <f>SUM(AC71:AC82)</f>
        <v>0</v>
      </c>
      <c r="AD83" s="13"/>
      <c r="AE83" s="13"/>
      <c r="AF83" s="13"/>
      <c r="AG83" s="13"/>
      <c r="AH83" s="13"/>
      <c r="AI83" s="13"/>
      <c r="AJ83" s="13"/>
      <c r="AK83" s="13"/>
      <c r="AL83" s="13"/>
      <c r="AM83" s="13"/>
      <c r="AN83" s="13"/>
      <c r="AO83" s="13"/>
      <c r="AP83" s="1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row>
    <row r="84" spans="1:247" s="2" customFormat="1" ht="13.8" x14ac:dyDescent="0.25">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13"/>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row>
    <row r="85" spans="1:247" s="2" customFormat="1" ht="42.75" customHeight="1" x14ac:dyDescent="0.25">
      <c r="A85" s="90" t="s">
        <v>101</v>
      </c>
      <c r="B85" s="90"/>
      <c r="C85" s="90"/>
      <c r="D85" s="90"/>
      <c r="E85" s="90"/>
      <c r="F85" s="90"/>
      <c r="G85" s="90"/>
      <c r="H85" s="90"/>
      <c r="I85" s="90"/>
      <c r="J85" s="90"/>
      <c r="K85" s="45">
        <f>K86+K87</f>
        <v>7212909.1666666269</v>
      </c>
      <c r="L85" s="46"/>
      <c r="M85" s="46"/>
      <c r="N85" s="46"/>
      <c r="O85" s="46"/>
      <c r="P85" s="46"/>
      <c r="Q85" s="46"/>
      <c r="R85" s="46"/>
      <c r="S85" s="46"/>
      <c r="T85" s="46"/>
      <c r="U85" s="46"/>
      <c r="V85" s="46"/>
      <c r="W85" s="46"/>
      <c r="X85" s="46"/>
      <c r="Y85" s="46"/>
      <c r="Z85" s="46"/>
      <c r="AA85" s="46"/>
      <c r="AB85" s="46"/>
      <c r="AC85" s="46"/>
      <c r="AD85" s="13"/>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row>
    <row r="86" spans="1:247" s="2" customFormat="1" ht="30.75" customHeight="1" x14ac:dyDescent="0.25">
      <c r="A86" s="90" t="s">
        <v>102</v>
      </c>
      <c r="B86" s="90"/>
      <c r="C86" s="90"/>
      <c r="D86" s="90"/>
      <c r="E86" s="90"/>
      <c r="F86" s="90"/>
      <c r="G86" s="90"/>
      <c r="H86" s="90"/>
      <c r="I86" s="90"/>
      <c r="J86" s="90"/>
      <c r="K86" s="45">
        <f>C53+G53+K53+O53+S53+W53+AA53+C68+G68+K68+O68+S68+W68+AA68+C83+G83+K83+O83+S83+W83+AA83+$J$21*sumkred2+$J$22+$J$24*sumkred2+sumkred2*$J$25</f>
        <v>6537679.1666666288</v>
      </c>
      <c r="L86" s="46"/>
      <c r="M86" s="46"/>
      <c r="N86" s="46"/>
      <c r="O86" s="46"/>
      <c r="P86" s="46"/>
      <c r="Q86" s="46"/>
      <c r="R86" s="46"/>
      <c r="S86" s="46"/>
      <c r="T86" s="46"/>
      <c r="U86" s="46"/>
      <c r="V86" s="46"/>
      <c r="W86" s="46"/>
      <c r="X86" s="46"/>
      <c r="Y86" s="46"/>
      <c r="Z86" s="46"/>
      <c r="AA86" s="46"/>
      <c r="AB86" s="46"/>
      <c r="AC86" s="4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row>
    <row r="87" spans="1:247" s="2" customFormat="1" ht="30.75" customHeight="1" x14ac:dyDescent="0.25">
      <c r="A87" s="90" t="s">
        <v>103</v>
      </c>
      <c r="B87" s="90"/>
      <c r="C87" s="90"/>
      <c r="D87" s="90"/>
      <c r="E87" s="90"/>
      <c r="F87" s="90"/>
      <c r="G87" s="90"/>
      <c r="H87" s="90"/>
      <c r="I87" s="90"/>
      <c r="J87" s="90"/>
      <c r="K87" s="45">
        <f>D53+H53+L53+P53+T53+X53+AB53+D68+H68+L68+P68+T68+X68+AB68+D83+H83+L83+P83+T83+X83+AB83-($J$21*sumkred2+$J$22+$J$24*sumkred2+sumkred2*$J$25)</f>
        <v>675229.99999999825</v>
      </c>
      <c r="L87" s="46"/>
      <c r="M87" s="46"/>
      <c r="N87" s="46"/>
      <c r="O87" s="46"/>
      <c r="P87" s="46"/>
      <c r="Q87" s="46"/>
      <c r="R87" s="46"/>
      <c r="S87" s="46"/>
      <c r="T87" s="46"/>
      <c r="U87" s="46"/>
      <c r="V87" s="46"/>
      <c r="W87" s="46"/>
      <c r="X87" s="46"/>
      <c r="Y87" s="46"/>
      <c r="Z87" s="46"/>
      <c r="AA87" s="46"/>
      <c r="AB87" s="46"/>
      <c r="AC87" s="46"/>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row>
    <row r="88" spans="1:247" s="2" customFormat="1" ht="29.25" customHeight="1" x14ac:dyDescent="0.25">
      <c r="A88" s="90" t="s">
        <v>5</v>
      </c>
      <c r="B88" s="90"/>
      <c r="C88" s="90"/>
      <c r="D88" s="90"/>
      <c r="E88" s="90"/>
      <c r="F88" s="90"/>
      <c r="G88" s="90"/>
      <c r="H88" s="90"/>
      <c r="I88" s="90"/>
      <c r="J88" s="90"/>
      <c r="K88" s="45">
        <f>E53+I53+M53+Q53+U53+Y53+AC53+E68+I68+M68+Q68+U68+Y68+AC68+E83+I83+M83+Q83+U83+Y83+AC83</f>
        <v>10712909.166666634</v>
      </c>
      <c r="L88" s="46"/>
      <c r="M88" s="46"/>
      <c r="N88" s="46"/>
      <c r="O88" s="46"/>
      <c r="P88" s="46"/>
      <c r="Q88" s="46"/>
      <c r="R88" s="46"/>
      <c r="S88" s="46"/>
      <c r="T88" s="46"/>
      <c r="U88" s="46"/>
      <c r="V88" s="46"/>
      <c r="W88" s="46"/>
      <c r="X88" s="46"/>
      <c r="Y88" s="46"/>
      <c r="Z88" s="46"/>
      <c r="AA88" s="46"/>
      <c r="AB88" s="46"/>
      <c r="AC88" s="46"/>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row>
    <row r="89" spans="1:247" s="2" customFormat="1" ht="25.5" customHeight="1" x14ac:dyDescent="0.25">
      <c r="A89" s="121" t="s">
        <v>79</v>
      </c>
      <c r="B89" s="121"/>
      <c r="C89" s="121"/>
      <c r="D89" s="121"/>
      <c r="E89" s="121"/>
      <c r="F89" s="121"/>
      <c r="G89" s="121"/>
      <c r="H89" s="121"/>
      <c r="I89" s="121"/>
      <c r="J89" s="121"/>
      <c r="K89" s="60">
        <f ca="1">XIRR(C99:C339,B99:B339)</f>
        <v>0.23007865548133852</v>
      </c>
      <c r="L89" s="46"/>
      <c r="M89" s="46"/>
      <c r="N89" s="46"/>
      <c r="O89" s="46"/>
      <c r="P89" s="46"/>
      <c r="Q89" s="46"/>
      <c r="R89" s="46"/>
      <c r="S89" s="46"/>
      <c r="T89" s="46"/>
      <c r="U89" s="46"/>
      <c r="V89" s="46"/>
      <c r="W89" s="46"/>
      <c r="X89" s="46"/>
      <c r="Y89" s="46"/>
      <c r="Z89" s="46"/>
      <c r="AA89" s="46"/>
      <c r="AB89" s="46"/>
      <c r="AC89" s="46"/>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row>
    <row r="90" spans="1:247" s="2" customFormat="1" ht="45.75" customHeight="1" x14ac:dyDescent="0.25">
      <c r="A90" s="90" t="s">
        <v>80</v>
      </c>
      <c r="B90" s="90"/>
      <c r="C90" s="90"/>
      <c r="D90" s="90"/>
      <c r="E90" s="90"/>
      <c r="F90" s="90"/>
      <c r="G90" s="90"/>
      <c r="H90" s="90"/>
      <c r="I90" s="90"/>
      <c r="J90" s="90"/>
      <c r="K90" s="90"/>
      <c r="L90" s="122"/>
      <c r="M90" s="122"/>
      <c r="N90" s="122"/>
      <c r="O90" s="46"/>
      <c r="P90" s="46"/>
      <c r="Q90" s="46"/>
      <c r="R90" s="46"/>
      <c r="S90" s="46"/>
      <c r="T90" s="46"/>
      <c r="U90" s="46"/>
      <c r="V90" s="46"/>
      <c r="W90" s="46"/>
      <c r="X90" s="46"/>
      <c r="Y90" s="46"/>
      <c r="Z90" s="46"/>
      <c r="AA90" s="46"/>
      <c r="AB90" s="46"/>
      <c r="AC90" s="46"/>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row>
    <row r="91" spans="1:247" s="2" customFormat="1" ht="54" customHeight="1" x14ac:dyDescent="0.25">
      <c r="A91" s="90" t="s">
        <v>81</v>
      </c>
      <c r="B91" s="90"/>
      <c r="C91" s="90"/>
      <c r="D91" s="90"/>
      <c r="E91" s="90"/>
      <c r="F91" s="90"/>
      <c r="G91" s="90"/>
      <c r="H91" s="90"/>
      <c r="I91" s="90"/>
      <c r="J91" s="90"/>
      <c r="K91" s="90"/>
      <c r="L91" s="90"/>
      <c r="M91" s="90"/>
      <c r="N91" s="90"/>
      <c r="O91" s="46"/>
      <c r="P91" s="46"/>
      <c r="Q91" s="46"/>
      <c r="R91" s="46"/>
      <c r="S91" s="46"/>
      <c r="T91" s="46"/>
      <c r="U91" s="46"/>
      <c r="V91" s="46"/>
      <c r="W91" s="46"/>
      <c r="X91" s="46"/>
      <c r="Y91" s="46"/>
      <c r="Z91" s="46"/>
      <c r="AA91" s="46"/>
      <c r="AB91" s="46"/>
      <c r="AC91" s="46"/>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row>
    <row r="92" spans="1:247" s="2" customFormat="1" ht="39.75" customHeight="1" x14ac:dyDescent="0.25">
      <c r="A92" s="90" t="s">
        <v>83</v>
      </c>
      <c r="B92" s="90"/>
      <c r="C92" s="90"/>
      <c r="D92" s="90"/>
      <c r="E92" s="90"/>
      <c r="F92" s="90"/>
      <c r="G92" s="90"/>
      <c r="H92" s="90"/>
      <c r="I92" s="90"/>
      <c r="J92" s="90"/>
      <c r="K92" s="90"/>
      <c r="L92" s="90"/>
      <c r="M92" s="90"/>
      <c r="N92" s="90"/>
      <c r="O92" s="46"/>
      <c r="P92" s="46"/>
      <c r="Q92" s="46"/>
      <c r="R92" s="46"/>
      <c r="S92" s="46"/>
      <c r="T92" s="46"/>
      <c r="U92" s="46"/>
      <c r="V92" s="46"/>
      <c r="W92" s="46"/>
      <c r="X92" s="46"/>
      <c r="Y92" s="46"/>
      <c r="Z92" s="46"/>
      <c r="AA92" s="46"/>
      <c r="AB92" s="46"/>
      <c r="AC92" s="46"/>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row>
    <row r="93" spans="1:247" s="2" customFormat="1" ht="15" customHeight="1" x14ac:dyDescent="0.25">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row>
    <row r="94" spans="1:247" s="2" customFormat="1" ht="33.75" customHeight="1" x14ac:dyDescent="0.25">
      <c r="A94" s="105" t="s">
        <v>9</v>
      </c>
      <c r="B94" s="105"/>
      <c r="C94" s="123">
        <f ca="1">TODAY()</f>
        <v>45566</v>
      </c>
      <c r="D94" s="123"/>
      <c r="E94" s="123"/>
      <c r="F94" s="123"/>
      <c r="G94" s="46"/>
      <c r="H94" s="46"/>
      <c r="I94" s="46"/>
      <c r="J94" s="46"/>
      <c r="K94" s="46"/>
      <c r="L94" s="46"/>
      <c r="M94" s="46"/>
      <c r="N94" s="46"/>
      <c r="O94" s="46"/>
      <c r="P94" s="46"/>
      <c r="Q94" s="46"/>
      <c r="R94" s="46"/>
      <c r="S94" s="46"/>
      <c r="T94" s="46"/>
      <c r="U94" s="46"/>
      <c r="V94" s="46"/>
      <c r="W94" s="46"/>
      <c r="X94" s="46"/>
      <c r="Y94" s="46"/>
      <c r="Z94" s="46"/>
      <c r="AA94" s="46"/>
      <c r="AB94" s="46"/>
      <c r="AC94" s="46"/>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row>
    <row r="95" spans="1:247" ht="13.8" x14ac:dyDescent="0.25">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row>
    <row r="96" spans="1:247" s="2" customFormat="1" ht="30" customHeight="1" x14ac:dyDescent="0.25">
      <c r="A96" s="107" t="s">
        <v>10</v>
      </c>
      <c r="B96" s="107"/>
      <c r="C96" s="106"/>
      <c r="D96" s="106"/>
      <c r="E96" s="106"/>
      <c r="F96" s="106"/>
      <c r="G96" s="46"/>
      <c r="H96" s="46"/>
      <c r="I96" s="46"/>
      <c r="J96" s="46"/>
      <c r="K96" s="46"/>
      <c r="L96" s="46"/>
      <c r="M96" s="46"/>
      <c r="N96" s="46"/>
      <c r="O96" s="46"/>
      <c r="P96" s="46"/>
      <c r="Q96" s="46"/>
      <c r="R96" s="46"/>
      <c r="S96" s="46"/>
      <c r="T96" s="46"/>
      <c r="U96" s="46"/>
      <c r="V96" s="46"/>
      <c r="W96" s="46"/>
      <c r="X96" s="46"/>
      <c r="Y96" s="46"/>
      <c r="Z96" s="46"/>
      <c r="AA96" s="46"/>
      <c r="AB96" s="46"/>
      <c r="AC96" s="4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row>
    <row r="97" spans="1:247" s="2" customFormat="1" ht="15.75" customHeight="1" x14ac:dyDescent="0.25">
      <c r="A97" s="107"/>
      <c r="B97" s="107"/>
      <c r="C97" s="105" t="s">
        <v>49</v>
      </c>
      <c r="D97" s="105"/>
      <c r="E97" s="105"/>
      <c r="F97" s="105"/>
      <c r="G97" s="46"/>
      <c r="H97" s="46"/>
      <c r="I97" s="46"/>
      <c r="J97" s="46"/>
      <c r="K97" s="46"/>
      <c r="L97" s="46"/>
      <c r="M97" s="46"/>
      <c r="N97" s="46"/>
      <c r="O97" s="46"/>
      <c r="P97" s="46"/>
      <c r="Q97" s="46"/>
      <c r="R97" s="46"/>
      <c r="S97" s="46"/>
      <c r="T97" s="46"/>
      <c r="U97" s="46"/>
      <c r="V97" s="46"/>
      <c r="W97" s="46"/>
      <c r="X97" s="46"/>
      <c r="Y97" s="46"/>
      <c r="Z97" s="46"/>
      <c r="AA97" s="46"/>
      <c r="AB97" s="46"/>
      <c r="AC97" s="46"/>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row>
    <row r="99" spans="1:247" s="2" customFormat="1" ht="13.8" hidden="1" x14ac:dyDescent="0.25">
      <c r="B99" s="41">
        <f ca="1">TODAY()</f>
        <v>45566</v>
      </c>
      <c r="C99" s="24">
        <f>-sumkred2+D41</f>
        <v>-3344040</v>
      </c>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row>
    <row r="100" spans="1:247" s="2" customFormat="1" ht="13.8" hidden="1" x14ac:dyDescent="0.25">
      <c r="A100" s="4">
        <v>1</v>
      </c>
      <c r="B100" s="42">
        <f t="shared" ref="B100:B163" ca="1" si="84">EDATE(B99,1)</f>
        <v>45597</v>
      </c>
      <c r="C100" s="43">
        <f>E41-D41</f>
        <v>68541.666666666686</v>
      </c>
      <c r="D100" s="24"/>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row>
    <row r="101" spans="1:247" s="2" customFormat="1" ht="13.8" hidden="1" x14ac:dyDescent="0.25">
      <c r="A101" s="4">
        <v>2</v>
      </c>
      <c r="B101" s="42">
        <f t="shared" ca="1" si="84"/>
        <v>45627</v>
      </c>
      <c r="C101" s="43">
        <f t="shared" ref="C101:C111" si="85">E42</f>
        <v>68316.840277777781</v>
      </c>
      <c r="D101" s="24"/>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row>
    <row r="102" spans="1:247" s="2" customFormat="1" ht="13.8" hidden="1" x14ac:dyDescent="0.25">
      <c r="A102" s="4">
        <v>3</v>
      </c>
      <c r="B102" s="42">
        <f t="shared" ca="1" si="84"/>
        <v>45658</v>
      </c>
      <c r="C102" s="43">
        <f t="shared" si="85"/>
        <v>68092.013888888891</v>
      </c>
      <c r="D102" s="24"/>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row>
    <row r="103" spans="1:247" s="2" customFormat="1" ht="13.8" hidden="1" x14ac:dyDescent="0.25">
      <c r="A103" s="4">
        <v>4</v>
      </c>
      <c r="B103" s="42">
        <f t="shared" ca="1" si="84"/>
        <v>45689</v>
      </c>
      <c r="C103" s="43">
        <f t="shared" si="85"/>
        <v>67867.1875</v>
      </c>
      <c r="D103" s="24"/>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row>
    <row r="104" spans="1:247" s="2" customFormat="1" ht="13.8" hidden="1" x14ac:dyDescent="0.25">
      <c r="A104" s="4">
        <v>5</v>
      </c>
      <c r="B104" s="42">
        <f t="shared" ca="1" si="84"/>
        <v>45717</v>
      </c>
      <c r="C104" s="43">
        <f t="shared" si="85"/>
        <v>67642.361111111095</v>
      </c>
      <c r="D104" s="2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row>
    <row r="105" spans="1:247" s="2" customFormat="1" ht="13.8" hidden="1" x14ac:dyDescent="0.25">
      <c r="A105" s="4">
        <v>6</v>
      </c>
      <c r="B105" s="42">
        <f t="shared" ca="1" si="84"/>
        <v>45748</v>
      </c>
      <c r="C105" s="43">
        <f t="shared" si="85"/>
        <v>67417.534722222204</v>
      </c>
      <c r="D105" s="24"/>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row>
    <row r="106" spans="1:247" s="2" customFormat="1" ht="13.8" hidden="1" x14ac:dyDescent="0.25">
      <c r="A106" s="4">
        <v>7</v>
      </c>
      <c r="B106" s="42">
        <f t="shared" ca="1" si="84"/>
        <v>45778</v>
      </c>
      <c r="C106" s="43">
        <f t="shared" si="85"/>
        <v>67192.708333333314</v>
      </c>
      <c r="D106" s="24"/>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row>
    <row r="107" spans="1:247" s="2" customFormat="1" ht="13.8" hidden="1" x14ac:dyDescent="0.25">
      <c r="A107" s="4">
        <v>8</v>
      </c>
      <c r="B107" s="42">
        <f t="shared" ca="1" si="84"/>
        <v>45809</v>
      </c>
      <c r="C107" s="43">
        <f t="shared" si="85"/>
        <v>66967.881944444423</v>
      </c>
      <c r="D107" s="24"/>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row>
    <row r="108" spans="1:247" s="2" customFormat="1" ht="13.8" hidden="1" x14ac:dyDescent="0.25">
      <c r="A108" s="4">
        <v>9</v>
      </c>
      <c r="B108" s="42">
        <f t="shared" ca="1" si="84"/>
        <v>45839</v>
      </c>
      <c r="C108" s="43">
        <f t="shared" si="85"/>
        <v>66743.055555555533</v>
      </c>
      <c r="D108" s="24"/>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row>
    <row r="109" spans="1:247" s="2" customFormat="1" ht="13.8" hidden="1" x14ac:dyDescent="0.25">
      <c r="A109" s="4">
        <v>10</v>
      </c>
      <c r="B109" s="42">
        <f t="shared" ca="1" si="84"/>
        <v>45870</v>
      </c>
      <c r="C109" s="43">
        <f t="shared" si="85"/>
        <v>66518.229166666642</v>
      </c>
      <c r="D109" s="24"/>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row>
    <row r="110" spans="1:247" s="2" customFormat="1" ht="13.8" hidden="1" x14ac:dyDescent="0.25">
      <c r="A110" s="4">
        <v>11</v>
      </c>
      <c r="B110" s="42">
        <f t="shared" ca="1" si="84"/>
        <v>45901</v>
      </c>
      <c r="C110" s="43">
        <f t="shared" si="85"/>
        <v>66293.402777777752</v>
      </c>
      <c r="D110" s="24"/>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row>
    <row r="111" spans="1:247" s="2" customFormat="1" ht="13.8" hidden="1" x14ac:dyDescent="0.25">
      <c r="A111" s="4">
        <v>12</v>
      </c>
      <c r="B111" s="42">
        <f t="shared" ca="1" si="84"/>
        <v>45931</v>
      </c>
      <c r="C111" s="43">
        <f t="shared" si="85"/>
        <v>66068.576388888861</v>
      </c>
      <c r="D111" s="24"/>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row>
    <row r="112" spans="1:247" s="2" customFormat="1" ht="13.8" hidden="1" x14ac:dyDescent="0.25">
      <c r="A112" s="2">
        <v>13</v>
      </c>
      <c r="B112" s="41">
        <f t="shared" ca="1" si="84"/>
        <v>45962</v>
      </c>
      <c r="C112" s="24">
        <f t="shared" ref="C112:C123" si="86">I41</f>
        <v>107443.74999999996</v>
      </c>
      <c r="D112" s="24"/>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row>
    <row r="113" spans="1:246" s="2" customFormat="1" ht="13.8" hidden="1" x14ac:dyDescent="0.25">
      <c r="A113" s="2">
        <v>14</v>
      </c>
      <c r="B113" s="41">
        <f t="shared" ca="1" si="84"/>
        <v>45992</v>
      </c>
      <c r="C113" s="24">
        <f t="shared" si="86"/>
        <v>65618.92361111108</v>
      </c>
      <c r="D113" s="24"/>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row>
    <row r="114" spans="1:246" s="2" customFormat="1" ht="13.8" hidden="1" x14ac:dyDescent="0.25">
      <c r="A114" s="2">
        <v>15</v>
      </c>
      <c r="B114" s="41">
        <f t="shared" ca="1" si="84"/>
        <v>46023</v>
      </c>
      <c r="C114" s="24">
        <f t="shared" si="86"/>
        <v>65394.09722222219</v>
      </c>
      <c r="D114" s="2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row>
    <row r="115" spans="1:246" s="2" customFormat="1" ht="13.8" hidden="1" x14ac:dyDescent="0.25">
      <c r="A115" s="2">
        <v>16</v>
      </c>
      <c r="B115" s="41">
        <f t="shared" ca="1" si="84"/>
        <v>46054</v>
      </c>
      <c r="C115" s="24">
        <f t="shared" si="86"/>
        <v>65169.270833333299</v>
      </c>
      <c r="D115" s="24"/>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row>
    <row r="116" spans="1:246" s="2" customFormat="1" ht="13.8" hidden="1" x14ac:dyDescent="0.25">
      <c r="A116" s="2">
        <v>17</v>
      </c>
      <c r="B116" s="41">
        <f t="shared" ca="1" si="84"/>
        <v>46082</v>
      </c>
      <c r="C116" s="24">
        <f t="shared" si="86"/>
        <v>64944.444444444409</v>
      </c>
      <c r="D116" s="24"/>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row>
    <row r="117" spans="1:246" s="2" customFormat="1" ht="13.8" hidden="1" x14ac:dyDescent="0.25">
      <c r="A117" s="2">
        <v>18</v>
      </c>
      <c r="B117" s="41">
        <f t="shared" ca="1" si="84"/>
        <v>46113</v>
      </c>
      <c r="C117" s="24">
        <f t="shared" si="86"/>
        <v>64719.618055555518</v>
      </c>
      <c r="D117" s="24"/>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row>
    <row r="118" spans="1:246" s="2" customFormat="1" ht="13.8" hidden="1" x14ac:dyDescent="0.25">
      <c r="A118" s="2">
        <v>19</v>
      </c>
      <c r="B118" s="41">
        <f t="shared" ca="1" si="84"/>
        <v>46143</v>
      </c>
      <c r="C118" s="24">
        <f t="shared" si="86"/>
        <v>64494.791666666628</v>
      </c>
      <c r="D118" s="24"/>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row>
    <row r="119" spans="1:246" s="2" customFormat="1" ht="13.8" hidden="1" x14ac:dyDescent="0.25">
      <c r="A119" s="2">
        <v>20</v>
      </c>
      <c r="B119" s="41">
        <f t="shared" ca="1" si="84"/>
        <v>46174</v>
      </c>
      <c r="C119" s="24">
        <f t="shared" si="86"/>
        <v>64269.965277777737</v>
      </c>
      <c r="D119" s="24"/>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row>
    <row r="120" spans="1:246" s="2" customFormat="1" ht="13.8" hidden="1" x14ac:dyDescent="0.25">
      <c r="A120" s="2">
        <v>21</v>
      </c>
      <c r="B120" s="41">
        <f t="shared" ca="1" si="84"/>
        <v>46204</v>
      </c>
      <c r="C120" s="24">
        <f t="shared" si="86"/>
        <v>64045.138888888847</v>
      </c>
      <c r="D120" s="24"/>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row>
    <row r="121" spans="1:246" s="2" customFormat="1" ht="13.8" hidden="1" x14ac:dyDescent="0.25">
      <c r="A121" s="2">
        <v>22</v>
      </c>
      <c r="B121" s="41">
        <f t="shared" ca="1" si="84"/>
        <v>46235</v>
      </c>
      <c r="C121" s="24">
        <f t="shared" si="86"/>
        <v>63820.312499999956</v>
      </c>
      <c r="D121" s="24"/>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row>
    <row r="122" spans="1:246" s="2" customFormat="1" ht="13.8" hidden="1" x14ac:dyDescent="0.25">
      <c r="A122" s="2">
        <v>23</v>
      </c>
      <c r="B122" s="41">
        <f t="shared" ca="1" si="84"/>
        <v>46266</v>
      </c>
      <c r="C122" s="24">
        <f t="shared" si="86"/>
        <v>63595.486111111059</v>
      </c>
      <c r="D122" s="24"/>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row>
    <row r="123" spans="1:246" s="2" customFormat="1" ht="13.8" hidden="1" x14ac:dyDescent="0.25">
      <c r="A123" s="2">
        <v>24</v>
      </c>
      <c r="B123" s="41">
        <f t="shared" ca="1" si="84"/>
        <v>46296</v>
      </c>
      <c r="C123" s="24">
        <f t="shared" si="86"/>
        <v>63370.659722222168</v>
      </c>
      <c r="D123" s="24"/>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row>
    <row r="124" spans="1:246" s="2" customFormat="1" ht="13.8" hidden="1" x14ac:dyDescent="0.25">
      <c r="A124" s="2">
        <v>25</v>
      </c>
      <c r="B124" s="41">
        <f t="shared" ca="1" si="84"/>
        <v>46327</v>
      </c>
      <c r="C124" s="24">
        <f t="shared" ref="C124:C135" si="87">M41</f>
        <v>103345.83333333324</v>
      </c>
      <c r="D124" s="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row>
    <row r="125" spans="1:246" s="2" customFormat="1" ht="13.8" hidden="1" x14ac:dyDescent="0.25">
      <c r="A125" s="2">
        <v>26</v>
      </c>
      <c r="B125" s="41">
        <f t="shared" ca="1" si="84"/>
        <v>46357</v>
      </c>
      <c r="C125" s="24">
        <f t="shared" si="87"/>
        <v>62921.006944444387</v>
      </c>
      <c r="D125" s="24"/>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row>
    <row r="126" spans="1:246" s="2" customFormat="1" ht="13.8" hidden="1" x14ac:dyDescent="0.25">
      <c r="A126" s="2">
        <v>27</v>
      </c>
      <c r="B126" s="41">
        <f t="shared" ca="1" si="84"/>
        <v>46388</v>
      </c>
      <c r="C126" s="24">
        <f t="shared" si="87"/>
        <v>62696.180555555497</v>
      </c>
      <c r="D126" s="24"/>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row>
    <row r="127" spans="1:246" s="2" customFormat="1" ht="13.8" hidden="1" x14ac:dyDescent="0.25">
      <c r="A127" s="2">
        <v>28</v>
      </c>
      <c r="B127" s="41">
        <f t="shared" ca="1" si="84"/>
        <v>46419</v>
      </c>
      <c r="C127" s="24">
        <f t="shared" si="87"/>
        <v>62471.354166666606</v>
      </c>
      <c r="D127" s="24"/>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row>
    <row r="128" spans="1:246" s="2" customFormat="1" ht="13.8" hidden="1" x14ac:dyDescent="0.25">
      <c r="A128" s="2">
        <v>29</v>
      </c>
      <c r="B128" s="41">
        <f t="shared" ca="1" si="84"/>
        <v>46447</v>
      </c>
      <c r="C128" s="24">
        <f t="shared" si="87"/>
        <v>62246.527777777716</v>
      </c>
      <c r="D128" s="24"/>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row>
    <row r="129" spans="1:246" s="2" customFormat="1" ht="13.8" hidden="1" x14ac:dyDescent="0.25">
      <c r="A129" s="2">
        <v>30</v>
      </c>
      <c r="B129" s="41">
        <f t="shared" ca="1" si="84"/>
        <v>46478</v>
      </c>
      <c r="C129" s="24">
        <f t="shared" si="87"/>
        <v>62021.701388888825</v>
      </c>
      <c r="D129" s="24"/>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row>
    <row r="130" spans="1:246" s="2" customFormat="1" ht="13.8" hidden="1" x14ac:dyDescent="0.25">
      <c r="A130" s="2">
        <v>31</v>
      </c>
      <c r="B130" s="41">
        <f t="shared" ca="1" si="84"/>
        <v>46508</v>
      </c>
      <c r="C130" s="24">
        <f t="shared" si="87"/>
        <v>61796.874999999935</v>
      </c>
      <c r="D130" s="24"/>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row>
    <row r="131" spans="1:246" s="2" customFormat="1" ht="13.8" hidden="1" x14ac:dyDescent="0.25">
      <c r="A131" s="2">
        <v>32</v>
      </c>
      <c r="B131" s="41">
        <f t="shared" ca="1" si="84"/>
        <v>46539</v>
      </c>
      <c r="C131" s="24">
        <f t="shared" si="87"/>
        <v>61572.048611111044</v>
      </c>
      <c r="D131" s="24"/>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row>
    <row r="132" spans="1:246" s="2" customFormat="1" ht="13.8" hidden="1" x14ac:dyDescent="0.25">
      <c r="A132" s="2">
        <v>33</v>
      </c>
      <c r="B132" s="41">
        <f t="shared" ca="1" si="84"/>
        <v>46569</v>
      </c>
      <c r="C132" s="24">
        <f t="shared" si="87"/>
        <v>61347.222222222146</v>
      </c>
      <c r="D132" s="24"/>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row>
    <row r="133" spans="1:246" s="2" customFormat="1" ht="13.8" hidden="1" x14ac:dyDescent="0.25">
      <c r="A133" s="2">
        <v>34</v>
      </c>
      <c r="B133" s="41">
        <f t="shared" ca="1" si="84"/>
        <v>46600</v>
      </c>
      <c r="C133" s="24">
        <f t="shared" si="87"/>
        <v>61122.395833333256</v>
      </c>
      <c r="D133" s="24"/>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row>
    <row r="134" spans="1:246" s="2" customFormat="1" ht="13.8" hidden="1" x14ac:dyDescent="0.25">
      <c r="A134" s="2">
        <v>35</v>
      </c>
      <c r="B134" s="41">
        <f t="shared" ca="1" si="84"/>
        <v>46631</v>
      </c>
      <c r="C134" s="24">
        <f t="shared" si="87"/>
        <v>60897.569444444365</v>
      </c>
      <c r="D134" s="2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row>
    <row r="135" spans="1:246" s="2" customFormat="1" ht="13.8" hidden="1" x14ac:dyDescent="0.25">
      <c r="A135" s="2">
        <v>36</v>
      </c>
      <c r="B135" s="41">
        <f t="shared" ca="1" si="84"/>
        <v>46661</v>
      </c>
      <c r="C135" s="24">
        <f t="shared" si="87"/>
        <v>60672.743055555475</v>
      </c>
      <c r="D135" s="24"/>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row>
    <row r="136" spans="1:246" s="2" customFormat="1" ht="13.8" hidden="1" x14ac:dyDescent="0.25">
      <c r="A136" s="2">
        <v>37</v>
      </c>
      <c r="B136" s="41">
        <f t="shared" ca="1" si="84"/>
        <v>46692</v>
      </c>
      <c r="C136" s="24">
        <f t="shared" ref="C136:C147" si="88">Q41</f>
        <v>99247.916666666526</v>
      </c>
      <c r="D136" s="24"/>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row>
    <row r="137" spans="1:246" s="2" customFormat="1" ht="13.8" hidden="1" x14ac:dyDescent="0.25">
      <c r="A137" s="2">
        <v>38</v>
      </c>
      <c r="B137" s="41">
        <f t="shared" ca="1" si="84"/>
        <v>46722</v>
      </c>
      <c r="C137" s="24">
        <f t="shared" si="88"/>
        <v>60223.090277777694</v>
      </c>
      <c r="D137" s="24"/>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row>
    <row r="138" spans="1:246" s="2" customFormat="1" ht="13.8" hidden="1" x14ac:dyDescent="0.25">
      <c r="A138" s="2">
        <v>39</v>
      </c>
      <c r="B138" s="41">
        <f t="shared" ca="1" si="84"/>
        <v>46753</v>
      </c>
      <c r="C138" s="24">
        <f t="shared" si="88"/>
        <v>59998.263888888803</v>
      </c>
      <c r="D138" s="24"/>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row>
    <row r="139" spans="1:246" s="2" customFormat="1" ht="13.8" hidden="1" x14ac:dyDescent="0.25">
      <c r="A139" s="2">
        <v>40</v>
      </c>
      <c r="B139" s="41">
        <f t="shared" ca="1" si="84"/>
        <v>46784</v>
      </c>
      <c r="C139" s="24">
        <f t="shared" si="88"/>
        <v>59773.437499999913</v>
      </c>
      <c r="D139" s="24"/>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row>
    <row r="140" spans="1:246" s="2" customFormat="1" ht="13.8" hidden="1" x14ac:dyDescent="0.25">
      <c r="A140" s="2">
        <v>41</v>
      </c>
      <c r="B140" s="41">
        <f t="shared" ca="1" si="84"/>
        <v>46813</v>
      </c>
      <c r="C140" s="24">
        <f t="shared" si="88"/>
        <v>59548.611111111022</v>
      </c>
      <c r="D140" s="24"/>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row>
    <row r="141" spans="1:246" s="2" customFormat="1" ht="13.8" hidden="1" x14ac:dyDescent="0.25">
      <c r="A141" s="2">
        <v>42</v>
      </c>
      <c r="B141" s="41">
        <f t="shared" ca="1" si="84"/>
        <v>46844</v>
      </c>
      <c r="C141" s="24">
        <f t="shared" si="88"/>
        <v>59323.784722222124</v>
      </c>
      <c r="D141" s="24"/>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row>
    <row r="142" spans="1:246" s="2" customFormat="1" ht="13.8" hidden="1" x14ac:dyDescent="0.25">
      <c r="A142" s="2">
        <v>43</v>
      </c>
      <c r="B142" s="41">
        <f t="shared" ca="1" si="84"/>
        <v>46874</v>
      </c>
      <c r="C142" s="24">
        <f t="shared" si="88"/>
        <v>59098.958333333234</v>
      </c>
      <c r="D142" s="24"/>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row>
    <row r="143" spans="1:246" s="2" customFormat="1" ht="13.8" hidden="1" x14ac:dyDescent="0.25">
      <c r="A143" s="2">
        <v>44</v>
      </c>
      <c r="B143" s="41">
        <f t="shared" ca="1" si="84"/>
        <v>46905</v>
      </c>
      <c r="C143" s="24">
        <f t="shared" si="88"/>
        <v>58874.131944444343</v>
      </c>
      <c r="D143" s="24"/>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row>
    <row r="144" spans="1:246" s="2" customFormat="1" ht="13.8" hidden="1" x14ac:dyDescent="0.25">
      <c r="A144" s="2">
        <v>45</v>
      </c>
      <c r="B144" s="41">
        <f t="shared" ca="1" si="84"/>
        <v>46935</v>
      </c>
      <c r="C144" s="24">
        <f t="shared" si="88"/>
        <v>58649.305555555453</v>
      </c>
      <c r="D144" s="2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row>
    <row r="145" spans="1:246" s="2" customFormat="1" ht="13.8" hidden="1" x14ac:dyDescent="0.25">
      <c r="A145" s="2">
        <v>46</v>
      </c>
      <c r="B145" s="41">
        <f t="shared" ca="1" si="84"/>
        <v>46966</v>
      </c>
      <c r="C145" s="24">
        <f t="shared" si="88"/>
        <v>58424.479166666562</v>
      </c>
      <c r="D145" s="24"/>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row>
    <row r="146" spans="1:246" s="2" customFormat="1" ht="13.8" hidden="1" x14ac:dyDescent="0.25">
      <c r="A146" s="2">
        <v>47</v>
      </c>
      <c r="B146" s="41">
        <f t="shared" ca="1" si="84"/>
        <v>46997</v>
      </c>
      <c r="C146" s="24">
        <f t="shared" si="88"/>
        <v>58199.652777777672</v>
      </c>
      <c r="D146" s="24"/>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row>
    <row r="147" spans="1:246" s="2" customFormat="1" ht="13.8" hidden="1" x14ac:dyDescent="0.25">
      <c r="A147" s="2">
        <v>48</v>
      </c>
      <c r="B147" s="41">
        <f t="shared" ca="1" si="84"/>
        <v>47027</v>
      </c>
      <c r="C147" s="24">
        <f t="shared" si="88"/>
        <v>57974.826388888781</v>
      </c>
      <c r="D147" s="24"/>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row>
    <row r="148" spans="1:246" s="2" customFormat="1" ht="13.8" hidden="1" x14ac:dyDescent="0.25">
      <c r="A148" s="2">
        <v>49</v>
      </c>
      <c r="B148" s="41">
        <f t="shared" ca="1" si="84"/>
        <v>47058</v>
      </c>
      <c r="C148" s="24">
        <f t="shared" ref="C148:C159" si="89">U41</f>
        <v>95149.999999999825</v>
      </c>
      <c r="D148" s="24"/>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row>
    <row r="149" spans="1:246" s="2" customFormat="1" ht="13.8" hidden="1" x14ac:dyDescent="0.25">
      <c r="A149" s="2">
        <v>50</v>
      </c>
      <c r="B149" s="41">
        <f t="shared" ca="1" si="84"/>
        <v>47088</v>
      </c>
      <c r="C149" s="24">
        <f t="shared" si="89"/>
        <v>57525.173611111</v>
      </c>
      <c r="D149" s="24"/>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row>
    <row r="150" spans="1:246" s="2" customFormat="1" ht="13.8" hidden="1" x14ac:dyDescent="0.25">
      <c r="A150" s="2">
        <v>51</v>
      </c>
      <c r="B150" s="41">
        <f t="shared" ca="1" si="84"/>
        <v>47119</v>
      </c>
      <c r="C150" s="24">
        <f t="shared" si="89"/>
        <v>57300.347222222103</v>
      </c>
      <c r="D150" s="24"/>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row>
    <row r="151" spans="1:246" s="2" customFormat="1" ht="13.8" hidden="1" x14ac:dyDescent="0.25">
      <c r="A151" s="2">
        <v>52</v>
      </c>
      <c r="B151" s="41">
        <f t="shared" ca="1" si="84"/>
        <v>47150</v>
      </c>
      <c r="C151" s="24">
        <f t="shared" si="89"/>
        <v>57075.520833333212</v>
      </c>
      <c r="D151" s="24"/>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row>
    <row r="152" spans="1:246" s="2" customFormat="1" ht="13.8" hidden="1" x14ac:dyDescent="0.25">
      <c r="A152" s="2">
        <v>53</v>
      </c>
      <c r="B152" s="41">
        <f t="shared" ca="1" si="84"/>
        <v>47178</v>
      </c>
      <c r="C152" s="24">
        <f t="shared" si="89"/>
        <v>56850.694444444322</v>
      </c>
      <c r="D152" s="24"/>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row>
    <row r="153" spans="1:246" s="2" customFormat="1" ht="13.8" hidden="1" x14ac:dyDescent="0.25">
      <c r="A153" s="2">
        <v>54</v>
      </c>
      <c r="B153" s="41">
        <f t="shared" ca="1" si="84"/>
        <v>47209</v>
      </c>
      <c r="C153" s="24">
        <f t="shared" si="89"/>
        <v>56625.868055555431</v>
      </c>
      <c r="D153" s="24"/>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row>
    <row r="154" spans="1:246" s="2" customFormat="1" ht="13.8" hidden="1" x14ac:dyDescent="0.25">
      <c r="A154" s="2">
        <v>55</v>
      </c>
      <c r="B154" s="41">
        <f t="shared" ca="1" si="84"/>
        <v>47239</v>
      </c>
      <c r="C154" s="24">
        <f t="shared" si="89"/>
        <v>56401.041666666541</v>
      </c>
      <c r="D154" s="24"/>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row>
    <row r="155" spans="1:246" s="2" customFormat="1" ht="13.8" hidden="1" x14ac:dyDescent="0.25">
      <c r="A155" s="2">
        <v>56</v>
      </c>
      <c r="B155" s="41">
        <f t="shared" ca="1" si="84"/>
        <v>47270</v>
      </c>
      <c r="C155" s="24">
        <f t="shared" si="89"/>
        <v>56176.21527777765</v>
      </c>
      <c r="D155" s="24"/>
      <c r="E155"/>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row>
    <row r="156" spans="1:246" s="2" customFormat="1" ht="13.8" hidden="1" x14ac:dyDescent="0.25">
      <c r="A156" s="2">
        <v>57</v>
      </c>
      <c r="B156" s="41">
        <f t="shared" ca="1" si="84"/>
        <v>47300</v>
      </c>
      <c r="C156" s="24">
        <f t="shared" si="89"/>
        <v>55951.38888888876</v>
      </c>
      <c r="D156" s="24"/>
      <c r="E156"/>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row>
    <row r="157" spans="1:246" s="2" customFormat="1" ht="13.8" hidden="1" x14ac:dyDescent="0.25">
      <c r="A157" s="2">
        <v>58</v>
      </c>
      <c r="B157" s="41">
        <f t="shared" ca="1" si="84"/>
        <v>47331</v>
      </c>
      <c r="C157" s="24">
        <f t="shared" si="89"/>
        <v>55726.562499999869</v>
      </c>
      <c r="D157" s="24"/>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row>
    <row r="158" spans="1:246" s="2" customFormat="1" ht="13.8" hidden="1" x14ac:dyDescent="0.25">
      <c r="A158" s="2">
        <v>59</v>
      </c>
      <c r="B158" s="41">
        <f t="shared" ca="1" si="84"/>
        <v>47362</v>
      </c>
      <c r="C158" s="24">
        <f t="shared" si="89"/>
        <v>55501.736111110979</v>
      </c>
      <c r="D158" s="24"/>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row>
    <row r="159" spans="1:246" s="2" customFormat="1" ht="13.8" hidden="1" x14ac:dyDescent="0.25">
      <c r="A159" s="2">
        <v>60</v>
      </c>
      <c r="B159" s="41">
        <f t="shared" ca="1" si="84"/>
        <v>47392</v>
      </c>
      <c r="C159" s="24">
        <f t="shared" si="89"/>
        <v>55276.909722222088</v>
      </c>
      <c r="D159" s="24"/>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row>
    <row r="160" spans="1:246" s="2" customFormat="1" ht="13.8" hidden="1" x14ac:dyDescent="0.25">
      <c r="A160" s="2">
        <v>61</v>
      </c>
      <c r="B160" s="41">
        <f t="shared" ca="1" si="84"/>
        <v>47423</v>
      </c>
      <c r="C160" s="24">
        <f t="shared" ref="C160:C171" si="90">Y41</f>
        <v>91052.08333333311</v>
      </c>
      <c r="D160" s="24"/>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row>
    <row r="161" spans="1:246" s="2" customFormat="1" ht="13.8" hidden="1" x14ac:dyDescent="0.25">
      <c r="A161" s="2">
        <v>62</v>
      </c>
      <c r="B161" s="41">
        <f t="shared" ca="1" si="84"/>
        <v>47453</v>
      </c>
      <c r="C161" s="24">
        <f t="shared" si="90"/>
        <v>54827.2569444443</v>
      </c>
      <c r="D161" s="24"/>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row>
    <row r="162" spans="1:246" s="2" customFormat="1" ht="13.8" hidden="1" x14ac:dyDescent="0.25">
      <c r="A162" s="2">
        <v>63</v>
      </c>
      <c r="B162" s="41">
        <f t="shared" ca="1" si="84"/>
        <v>47484</v>
      </c>
      <c r="C162" s="24">
        <f t="shared" si="90"/>
        <v>54602.430555555409</v>
      </c>
      <c r="D162" s="24"/>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row>
    <row r="163" spans="1:246" s="2" customFormat="1" ht="13.8" hidden="1" x14ac:dyDescent="0.25">
      <c r="A163" s="2">
        <v>64</v>
      </c>
      <c r="B163" s="41">
        <f t="shared" ca="1" si="84"/>
        <v>47515</v>
      </c>
      <c r="C163" s="24">
        <f t="shared" si="90"/>
        <v>54377.604166666519</v>
      </c>
      <c r="D163" s="24"/>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row>
    <row r="164" spans="1:246" s="2" customFormat="1" ht="13.8" hidden="1" x14ac:dyDescent="0.25">
      <c r="A164" s="2">
        <v>65</v>
      </c>
      <c r="B164" s="41">
        <f t="shared" ref="B164:B227" ca="1" si="91">EDATE(B163,1)</f>
        <v>47543</v>
      </c>
      <c r="C164" s="24">
        <f t="shared" si="90"/>
        <v>54152.777777777628</v>
      </c>
      <c r="D164" s="24"/>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row>
    <row r="165" spans="1:246" s="2" customFormat="1" ht="13.8" hidden="1" x14ac:dyDescent="0.25">
      <c r="A165" s="2">
        <v>66</v>
      </c>
      <c r="B165" s="41">
        <f t="shared" ca="1" si="91"/>
        <v>47574</v>
      </c>
      <c r="C165" s="24">
        <f t="shared" si="90"/>
        <v>53927.951388888738</v>
      </c>
      <c r="D165" s="24"/>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row>
    <row r="166" spans="1:246" s="2" customFormat="1" ht="13.8" hidden="1" x14ac:dyDescent="0.25">
      <c r="A166" s="2">
        <v>67</v>
      </c>
      <c r="B166" s="41">
        <f t="shared" ca="1" si="91"/>
        <v>47604</v>
      </c>
      <c r="C166" s="24">
        <f t="shared" si="90"/>
        <v>53703.124999999847</v>
      </c>
      <c r="D166" s="24"/>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row>
    <row r="167" spans="1:246" s="2" customFormat="1" ht="13.8" hidden="1" x14ac:dyDescent="0.25">
      <c r="A167" s="2">
        <v>68</v>
      </c>
      <c r="B167" s="41">
        <f t="shared" ca="1" si="91"/>
        <v>47635</v>
      </c>
      <c r="C167" s="24">
        <f t="shared" si="90"/>
        <v>53478.298611110957</v>
      </c>
      <c r="D167" s="24"/>
      <c r="E167"/>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row>
    <row r="168" spans="1:246" s="2" customFormat="1" ht="13.8" hidden="1" x14ac:dyDescent="0.25">
      <c r="A168" s="2">
        <v>69</v>
      </c>
      <c r="B168" s="41">
        <f t="shared" ca="1" si="91"/>
        <v>47665</v>
      </c>
      <c r="C168" s="24">
        <f t="shared" si="90"/>
        <v>53253.472222222066</v>
      </c>
      <c r="D168" s="24"/>
      <c r="E168"/>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row>
    <row r="169" spans="1:246" s="2" customFormat="1" ht="13.8" hidden="1" x14ac:dyDescent="0.25">
      <c r="A169" s="2">
        <v>70</v>
      </c>
      <c r="B169" s="41">
        <f t="shared" ca="1" si="91"/>
        <v>47696</v>
      </c>
      <c r="C169" s="24">
        <f t="shared" si="90"/>
        <v>53028.645833333168</v>
      </c>
      <c r="D169" s="24"/>
      <c r="E169"/>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row>
    <row r="170" spans="1:246" s="2" customFormat="1" ht="13.8" hidden="1" x14ac:dyDescent="0.25">
      <c r="A170" s="2">
        <v>71</v>
      </c>
      <c r="B170" s="41">
        <f t="shared" ca="1" si="91"/>
        <v>47727</v>
      </c>
      <c r="C170" s="24">
        <f t="shared" si="90"/>
        <v>52803.819444444278</v>
      </c>
      <c r="D170" s="24"/>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row>
    <row r="171" spans="1:246" s="2" customFormat="1" ht="13.8" hidden="1" x14ac:dyDescent="0.25">
      <c r="A171" s="2">
        <v>72</v>
      </c>
      <c r="B171" s="41">
        <f t="shared" ca="1" si="91"/>
        <v>47757</v>
      </c>
      <c r="C171" s="24">
        <f t="shared" si="90"/>
        <v>52578.993055555387</v>
      </c>
      <c r="D171" s="24"/>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row>
    <row r="172" spans="1:246" s="2" customFormat="1" ht="13.8" hidden="1" x14ac:dyDescent="0.25">
      <c r="A172" s="2">
        <v>73</v>
      </c>
      <c r="B172" s="41">
        <f t="shared" ca="1" si="91"/>
        <v>47788</v>
      </c>
      <c r="C172" s="24">
        <f t="shared" ref="C172:C183" si="92">AC41</f>
        <v>86954.16666666641</v>
      </c>
      <c r="D172" s="24"/>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row>
    <row r="173" spans="1:246" s="2" customFormat="1" ht="13.8" hidden="1" x14ac:dyDescent="0.25">
      <c r="A173" s="2">
        <v>74</v>
      </c>
      <c r="B173" s="41">
        <f t="shared" ca="1" si="91"/>
        <v>47818</v>
      </c>
      <c r="C173" s="24">
        <f t="shared" si="92"/>
        <v>52129.340277777606</v>
      </c>
      <c r="D173" s="24"/>
      <c r="E173"/>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row>
    <row r="174" spans="1:246" s="2" customFormat="1" ht="13.8" hidden="1" x14ac:dyDescent="0.25">
      <c r="A174" s="2">
        <v>75</v>
      </c>
      <c r="B174" s="41">
        <f t="shared" ca="1" si="91"/>
        <v>47849</v>
      </c>
      <c r="C174" s="24">
        <f t="shared" si="92"/>
        <v>51904.513888888716</v>
      </c>
      <c r="D174" s="24"/>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row>
    <row r="175" spans="1:246" s="2" customFormat="1" ht="13.8" hidden="1" x14ac:dyDescent="0.25">
      <c r="A175" s="2">
        <v>76</v>
      </c>
      <c r="B175" s="41">
        <f t="shared" ca="1" si="91"/>
        <v>47880</v>
      </c>
      <c r="C175" s="24">
        <f t="shared" si="92"/>
        <v>51679.687499999825</v>
      </c>
      <c r="D175" s="24"/>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row>
    <row r="176" spans="1:246" s="2" customFormat="1" ht="13.8" hidden="1" x14ac:dyDescent="0.25">
      <c r="A176" s="2">
        <v>77</v>
      </c>
      <c r="B176" s="41">
        <f t="shared" ca="1" si="91"/>
        <v>47908</v>
      </c>
      <c r="C176" s="24">
        <f t="shared" si="92"/>
        <v>51454.861111110935</v>
      </c>
      <c r="D176" s="24"/>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row>
    <row r="177" spans="1:246" s="2" customFormat="1" ht="13.8" hidden="1" x14ac:dyDescent="0.25">
      <c r="A177" s="2">
        <v>78</v>
      </c>
      <c r="B177" s="41">
        <f t="shared" ca="1" si="91"/>
        <v>47939</v>
      </c>
      <c r="C177" s="24">
        <f t="shared" si="92"/>
        <v>51230.034722222044</v>
      </c>
      <c r="D177" s="24"/>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row>
    <row r="178" spans="1:246" s="2" customFormat="1" ht="13.8" hidden="1" x14ac:dyDescent="0.25">
      <c r="A178" s="2">
        <v>79</v>
      </c>
      <c r="B178" s="41">
        <f t="shared" ca="1" si="91"/>
        <v>47969</v>
      </c>
      <c r="C178" s="24">
        <f t="shared" si="92"/>
        <v>51005.208333333147</v>
      </c>
      <c r="D178" s="24"/>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row>
    <row r="179" spans="1:246" s="2" customFormat="1" ht="13.8" hidden="1" x14ac:dyDescent="0.25">
      <c r="A179" s="2">
        <v>80</v>
      </c>
      <c r="B179" s="41">
        <f t="shared" ca="1" si="91"/>
        <v>48000</v>
      </c>
      <c r="C179" s="24">
        <f t="shared" si="92"/>
        <v>50780.381944444256</v>
      </c>
      <c r="D179" s="24"/>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row>
    <row r="180" spans="1:246" s="2" customFormat="1" ht="13.8" hidden="1" x14ac:dyDescent="0.25">
      <c r="A180" s="2">
        <v>81</v>
      </c>
      <c r="B180" s="41">
        <f t="shared" ca="1" si="91"/>
        <v>48030</v>
      </c>
      <c r="C180" s="24">
        <f t="shared" si="92"/>
        <v>50555.555555555366</v>
      </c>
      <c r="D180" s="24"/>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row>
    <row r="181" spans="1:246" s="2" customFormat="1" ht="13.8" hidden="1" x14ac:dyDescent="0.25">
      <c r="A181" s="2">
        <v>82</v>
      </c>
      <c r="B181" s="41">
        <f t="shared" ca="1" si="91"/>
        <v>48061</v>
      </c>
      <c r="C181" s="24">
        <f t="shared" si="92"/>
        <v>50330.729166666475</v>
      </c>
      <c r="D181" s="24"/>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row>
    <row r="182" spans="1:246" s="2" customFormat="1" ht="13.8" hidden="1" x14ac:dyDescent="0.25">
      <c r="A182" s="2">
        <v>83</v>
      </c>
      <c r="B182" s="41">
        <f t="shared" ca="1" si="91"/>
        <v>48092</v>
      </c>
      <c r="C182" s="24">
        <f t="shared" si="92"/>
        <v>50105.902777777585</v>
      </c>
      <c r="D182" s="24"/>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row>
    <row r="183" spans="1:246" s="2" customFormat="1" ht="13.8" hidden="1" x14ac:dyDescent="0.25">
      <c r="A183" s="2">
        <v>84</v>
      </c>
      <c r="B183" s="41">
        <f t="shared" ca="1" si="91"/>
        <v>48122</v>
      </c>
      <c r="C183" s="24">
        <f t="shared" si="92"/>
        <v>49881.076388888694</v>
      </c>
      <c r="D183" s="24"/>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row>
    <row r="184" spans="1:246" s="2" customFormat="1" ht="13.8" hidden="1" x14ac:dyDescent="0.25">
      <c r="A184" s="2">
        <v>85</v>
      </c>
      <c r="B184" s="41">
        <f t="shared" ca="1" si="91"/>
        <v>48153</v>
      </c>
      <c r="C184" s="24">
        <f t="shared" ref="C184:C195" si="93">E56</f>
        <v>82856.249999999694</v>
      </c>
      <c r="D184" s="2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row>
    <row r="185" spans="1:246" s="2" customFormat="1" ht="13.8" hidden="1" x14ac:dyDescent="0.25">
      <c r="A185" s="2">
        <v>86</v>
      </c>
      <c r="B185" s="41">
        <f t="shared" ca="1" si="91"/>
        <v>48183</v>
      </c>
      <c r="C185" s="24">
        <f t="shared" si="93"/>
        <v>49431.423611110913</v>
      </c>
      <c r="D185" s="24"/>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row>
    <row r="186" spans="1:246" s="2" customFormat="1" ht="13.8" hidden="1" x14ac:dyDescent="0.25">
      <c r="A186" s="2">
        <v>87</v>
      </c>
      <c r="B186" s="41">
        <f t="shared" ca="1" si="91"/>
        <v>48214</v>
      </c>
      <c r="C186" s="24">
        <f t="shared" si="93"/>
        <v>49206.597222222023</v>
      </c>
      <c r="D186" s="24"/>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row>
    <row r="187" spans="1:246" s="2" customFormat="1" ht="13.8" hidden="1" x14ac:dyDescent="0.25">
      <c r="A187" s="2">
        <v>88</v>
      </c>
      <c r="B187" s="41">
        <f t="shared" ca="1" si="91"/>
        <v>48245</v>
      </c>
      <c r="C187" s="24">
        <f t="shared" si="93"/>
        <v>48981.770833333132</v>
      </c>
      <c r="D187" s="24"/>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row>
    <row r="188" spans="1:246" s="2" customFormat="1" ht="13.8" hidden="1" x14ac:dyDescent="0.25">
      <c r="A188" s="2">
        <v>89</v>
      </c>
      <c r="B188" s="41">
        <f t="shared" ca="1" si="91"/>
        <v>48274</v>
      </c>
      <c r="C188" s="24">
        <f t="shared" si="93"/>
        <v>48756.944444444234</v>
      </c>
      <c r="D188" s="24"/>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row>
    <row r="189" spans="1:246" s="2" customFormat="1" ht="13.8" hidden="1" x14ac:dyDescent="0.25">
      <c r="A189" s="2">
        <v>90</v>
      </c>
      <c r="B189" s="41">
        <f t="shared" ca="1" si="91"/>
        <v>48305</v>
      </c>
      <c r="C189" s="24">
        <f t="shared" si="93"/>
        <v>48532.118055555344</v>
      </c>
      <c r="D189" s="24"/>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row>
    <row r="190" spans="1:246" s="2" customFormat="1" ht="13.8" hidden="1" x14ac:dyDescent="0.25">
      <c r="A190" s="2">
        <v>91</v>
      </c>
      <c r="B190" s="41">
        <f t="shared" ca="1" si="91"/>
        <v>48335</v>
      </c>
      <c r="C190" s="24">
        <f t="shared" si="93"/>
        <v>48307.291666666453</v>
      </c>
      <c r="D190" s="24"/>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row>
    <row r="191" spans="1:246" s="2" customFormat="1" ht="13.8" hidden="1" x14ac:dyDescent="0.25">
      <c r="A191" s="2">
        <v>92</v>
      </c>
      <c r="B191" s="41">
        <f t="shared" ca="1" si="91"/>
        <v>48366</v>
      </c>
      <c r="C191" s="24">
        <f t="shared" si="93"/>
        <v>48082.465277777563</v>
      </c>
      <c r="D191" s="24"/>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c r="GO191"/>
      <c r="GP191"/>
      <c r="GQ191"/>
      <c r="GR191"/>
      <c r="GS191"/>
      <c r="GT191"/>
      <c r="GU191"/>
      <c r="GV191"/>
      <c r="GW191"/>
      <c r="GX191"/>
      <c r="GY191"/>
      <c r="GZ191"/>
      <c r="HA191"/>
      <c r="HB191"/>
      <c r="HC191"/>
      <c r="HD191"/>
      <c r="HE191"/>
      <c r="HF191"/>
      <c r="HG191"/>
      <c r="HH191"/>
      <c r="HI191"/>
      <c r="HJ191"/>
      <c r="HK191"/>
      <c r="HL191"/>
      <c r="HM191"/>
      <c r="HN191"/>
      <c r="HO191"/>
      <c r="HP191"/>
      <c r="HQ191"/>
      <c r="HR191"/>
      <c r="HS191"/>
      <c r="HT191"/>
      <c r="HU191"/>
      <c r="HV191"/>
      <c r="HW191"/>
      <c r="HX191"/>
      <c r="HY191"/>
      <c r="HZ191"/>
      <c r="IA191"/>
      <c r="IB191"/>
      <c r="IC191"/>
      <c r="ID191"/>
      <c r="IE191"/>
      <c r="IF191"/>
      <c r="IG191"/>
      <c r="IH191"/>
      <c r="II191"/>
      <c r="IJ191"/>
      <c r="IK191"/>
      <c r="IL191"/>
    </row>
    <row r="192" spans="1:246" s="2" customFormat="1" ht="13.8" hidden="1" x14ac:dyDescent="0.25">
      <c r="A192" s="2">
        <v>93</v>
      </c>
      <c r="B192" s="41">
        <f t="shared" ca="1" si="91"/>
        <v>48396</v>
      </c>
      <c r="C192" s="24">
        <f t="shared" si="93"/>
        <v>47857.638888888672</v>
      </c>
      <c r="D192" s="24"/>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c r="FU192"/>
      <c r="FV192"/>
      <c r="FW192"/>
      <c r="FX192"/>
      <c r="FY192"/>
      <c r="FZ192"/>
      <c r="GA192"/>
      <c r="GB192"/>
      <c r="GC192"/>
      <c r="GD192"/>
      <c r="GE192"/>
      <c r="GF192"/>
      <c r="GG192"/>
      <c r="GH192"/>
      <c r="GI192"/>
      <c r="GJ192"/>
      <c r="GK192"/>
      <c r="GL192"/>
      <c r="GM192"/>
      <c r="GN192"/>
      <c r="GO192"/>
      <c r="GP192"/>
      <c r="GQ192"/>
      <c r="GR192"/>
      <c r="GS192"/>
      <c r="GT192"/>
      <c r="GU192"/>
      <c r="GV192"/>
      <c r="GW192"/>
      <c r="GX192"/>
      <c r="GY192"/>
      <c r="GZ192"/>
      <c r="HA192"/>
      <c r="HB192"/>
      <c r="HC192"/>
      <c r="HD192"/>
      <c r="HE192"/>
      <c r="HF192"/>
      <c r="HG192"/>
      <c r="HH192"/>
      <c r="HI192"/>
      <c r="HJ192"/>
      <c r="HK192"/>
      <c r="HL192"/>
      <c r="HM192"/>
      <c r="HN192"/>
      <c r="HO192"/>
      <c r="HP192"/>
      <c r="HQ192"/>
      <c r="HR192"/>
      <c r="HS192"/>
      <c r="HT192"/>
      <c r="HU192"/>
      <c r="HV192"/>
      <c r="HW192"/>
      <c r="HX192"/>
      <c r="HY192"/>
      <c r="HZ192"/>
      <c r="IA192"/>
      <c r="IB192"/>
      <c r="IC192"/>
      <c r="ID192"/>
      <c r="IE192"/>
      <c r="IF192"/>
      <c r="IG192"/>
      <c r="IH192"/>
      <c r="II192"/>
      <c r="IJ192"/>
      <c r="IK192"/>
      <c r="IL192"/>
    </row>
    <row r="193" spans="1:246" s="2" customFormat="1" ht="13.8" hidden="1" x14ac:dyDescent="0.25">
      <c r="A193" s="2">
        <v>94</v>
      </c>
      <c r="B193" s="41">
        <f t="shared" ca="1" si="91"/>
        <v>48427</v>
      </c>
      <c r="C193" s="24">
        <f t="shared" si="93"/>
        <v>47632.812499999782</v>
      </c>
      <c r="D193" s="24"/>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c r="FU193"/>
      <c r="FV193"/>
      <c r="FW193"/>
      <c r="FX193"/>
      <c r="FY193"/>
      <c r="FZ193"/>
      <c r="GA193"/>
      <c r="GB193"/>
      <c r="GC193"/>
      <c r="GD193"/>
      <c r="GE193"/>
      <c r="GF193"/>
      <c r="GG193"/>
      <c r="GH193"/>
      <c r="GI193"/>
      <c r="GJ193"/>
      <c r="GK193"/>
      <c r="GL193"/>
      <c r="GM193"/>
      <c r="GN193"/>
      <c r="GO193"/>
      <c r="GP193"/>
      <c r="GQ193"/>
      <c r="GR193"/>
      <c r="GS193"/>
      <c r="GT193"/>
      <c r="GU193"/>
      <c r="GV193"/>
      <c r="GW193"/>
      <c r="GX193"/>
      <c r="GY193"/>
      <c r="GZ193"/>
      <c r="HA193"/>
      <c r="HB193"/>
      <c r="HC193"/>
      <c r="HD193"/>
      <c r="HE193"/>
      <c r="HF193"/>
      <c r="HG193"/>
      <c r="HH193"/>
      <c r="HI193"/>
      <c r="HJ193"/>
      <c r="HK193"/>
      <c r="HL193"/>
      <c r="HM193"/>
      <c r="HN193"/>
      <c r="HO193"/>
      <c r="HP193"/>
      <c r="HQ193"/>
      <c r="HR193"/>
      <c r="HS193"/>
      <c r="HT193"/>
      <c r="HU193"/>
      <c r="HV193"/>
      <c r="HW193"/>
      <c r="HX193"/>
      <c r="HY193"/>
      <c r="HZ193"/>
      <c r="IA193"/>
      <c r="IB193"/>
      <c r="IC193"/>
      <c r="ID193"/>
      <c r="IE193"/>
      <c r="IF193"/>
      <c r="IG193"/>
      <c r="IH193"/>
      <c r="II193"/>
      <c r="IJ193"/>
      <c r="IK193"/>
      <c r="IL193"/>
    </row>
    <row r="194" spans="1:246" s="2" customFormat="1" ht="13.8" hidden="1" x14ac:dyDescent="0.25">
      <c r="A194" s="2">
        <v>95</v>
      </c>
      <c r="B194" s="41">
        <f t="shared" ca="1" si="91"/>
        <v>48458</v>
      </c>
      <c r="C194" s="24">
        <f t="shared" si="93"/>
        <v>47407.986111110891</v>
      </c>
      <c r="D194" s="24"/>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c r="FU194"/>
      <c r="FV194"/>
      <c r="FW194"/>
      <c r="FX194"/>
      <c r="FY194"/>
      <c r="FZ194"/>
      <c r="GA194"/>
      <c r="GB194"/>
      <c r="GC194"/>
      <c r="GD194"/>
      <c r="GE194"/>
      <c r="GF194"/>
      <c r="GG194"/>
      <c r="GH194"/>
      <c r="GI194"/>
      <c r="GJ194"/>
      <c r="GK194"/>
      <c r="GL194"/>
      <c r="GM194"/>
      <c r="GN194"/>
      <c r="GO194"/>
      <c r="GP194"/>
      <c r="GQ194"/>
      <c r="GR194"/>
      <c r="GS194"/>
      <c r="GT194"/>
      <c r="GU194"/>
      <c r="GV194"/>
      <c r="GW194"/>
      <c r="GX194"/>
      <c r="GY194"/>
      <c r="GZ194"/>
      <c r="HA194"/>
      <c r="HB194"/>
      <c r="HC194"/>
      <c r="HD194"/>
      <c r="HE194"/>
      <c r="HF194"/>
      <c r="HG194"/>
      <c r="HH194"/>
      <c r="HI194"/>
      <c r="HJ194"/>
      <c r="HK194"/>
      <c r="HL194"/>
      <c r="HM194"/>
      <c r="HN194"/>
      <c r="HO194"/>
      <c r="HP194"/>
      <c r="HQ194"/>
      <c r="HR194"/>
      <c r="HS194"/>
      <c r="HT194"/>
      <c r="HU194"/>
      <c r="HV194"/>
      <c r="HW194"/>
      <c r="HX194"/>
      <c r="HY194"/>
      <c r="HZ194"/>
      <c r="IA194"/>
      <c r="IB194"/>
      <c r="IC194"/>
      <c r="ID194"/>
      <c r="IE194"/>
      <c r="IF194"/>
      <c r="IG194"/>
      <c r="IH194"/>
      <c r="II194"/>
      <c r="IJ194"/>
      <c r="IK194"/>
      <c r="IL194"/>
    </row>
    <row r="195" spans="1:246" s="2" customFormat="1" ht="13.8" hidden="1" x14ac:dyDescent="0.25">
      <c r="A195" s="2">
        <v>96</v>
      </c>
      <c r="B195" s="41">
        <f t="shared" ca="1" si="91"/>
        <v>48488</v>
      </c>
      <c r="C195" s="24">
        <f t="shared" si="93"/>
        <v>47183.159722221993</v>
      </c>
      <c r="D195" s="24"/>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c r="FU195"/>
      <c r="FV195"/>
      <c r="FW195"/>
      <c r="FX195"/>
      <c r="FY195"/>
      <c r="FZ195"/>
      <c r="GA195"/>
      <c r="GB195"/>
      <c r="GC195"/>
      <c r="GD195"/>
      <c r="GE195"/>
      <c r="GF195"/>
      <c r="GG195"/>
      <c r="GH195"/>
      <c r="GI195"/>
      <c r="GJ195"/>
      <c r="GK195"/>
      <c r="GL195"/>
      <c r="GM195"/>
      <c r="GN195"/>
      <c r="GO195"/>
      <c r="GP195"/>
      <c r="GQ195"/>
      <c r="GR195"/>
      <c r="GS195"/>
      <c r="GT195"/>
      <c r="GU195"/>
      <c r="GV195"/>
      <c r="GW195"/>
      <c r="GX195"/>
      <c r="GY195"/>
      <c r="GZ195"/>
      <c r="HA195"/>
      <c r="HB195"/>
      <c r="HC195"/>
      <c r="HD195"/>
      <c r="HE195"/>
      <c r="HF195"/>
      <c r="HG195"/>
      <c r="HH195"/>
      <c r="HI195"/>
      <c r="HJ195"/>
      <c r="HK195"/>
      <c r="HL195"/>
      <c r="HM195"/>
      <c r="HN195"/>
      <c r="HO195"/>
      <c r="HP195"/>
      <c r="HQ195"/>
      <c r="HR195"/>
      <c r="HS195"/>
      <c r="HT195"/>
      <c r="HU195"/>
      <c r="HV195"/>
      <c r="HW195"/>
      <c r="HX195"/>
      <c r="HY195"/>
      <c r="HZ195"/>
      <c r="IA195"/>
      <c r="IB195"/>
      <c r="IC195"/>
      <c r="ID195"/>
      <c r="IE195"/>
      <c r="IF195"/>
      <c r="IG195"/>
      <c r="IH195"/>
      <c r="II195"/>
      <c r="IJ195"/>
      <c r="IK195"/>
      <c r="IL195"/>
    </row>
    <row r="196" spans="1:246" s="2" customFormat="1" ht="13.8" hidden="1" x14ac:dyDescent="0.25">
      <c r="A196" s="2">
        <v>97</v>
      </c>
      <c r="B196" s="41">
        <f t="shared" ca="1" si="91"/>
        <v>48519</v>
      </c>
      <c r="C196" s="24">
        <f t="shared" ref="C196:C207" si="94">I56</f>
        <v>78758.333333332979</v>
      </c>
      <c r="D196" s="24"/>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c r="FU196"/>
      <c r="FV196"/>
      <c r="FW196"/>
      <c r="FX196"/>
      <c r="FY196"/>
      <c r="FZ196"/>
      <c r="GA196"/>
      <c r="GB196"/>
      <c r="GC196"/>
      <c r="GD196"/>
      <c r="GE196"/>
      <c r="GF196"/>
      <c r="GG196"/>
      <c r="GH196"/>
      <c r="GI196"/>
      <c r="GJ196"/>
      <c r="GK196"/>
      <c r="GL196"/>
      <c r="GM196"/>
      <c r="GN196"/>
      <c r="GO196"/>
      <c r="GP196"/>
      <c r="GQ196"/>
      <c r="GR196"/>
      <c r="GS196"/>
      <c r="GT196"/>
      <c r="GU196"/>
      <c r="GV196"/>
      <c r="GW196"/>
      <c r="GX196"/>
      <c r="GY196"/>
      <c r="GZ196"/>
      <c r="HA196"/>
      <c r="HB196"/>
      <c r="HC196"/>
      <c r="HD196"/>
      <c r="HE196"/>
      <c r="HF196"/>
      <c r="HG196"/>
      <c r="HH196"/>
      <c r="HI196"/>
      <c r="HJ196"/>
      <c r="HK196"/>
      <c r="HL196"/>
      <c r="HM196"/>
      <c r="HN196"/>
      <c r="HO196"/>
      <c r="HP196"/>
      <c r="HQ196"/>
      <c r="HR196"/>
      <c r="HS196"/>
      <c r="HT196"/>
      <c r="HU196"/>
      <c r="HV196"/>
      <c r="HW196"/>
      <c r="HX196"/>
      <c r="HY196"/>
      <c r="HZ196"/>
      <c r="IA196"/>
      <c r="IB196"/>
      <c r="IC196"/>
      <c r="ID196"/>
      <c r="IE196"/>
      <c r="IF196"/>
      <c r="IG196"/>
      <c r="IH196"/>
      <c r="II196"/>
      <c r="IJ196"/>
      <c r="IK196"/>
      <c r="IL196"/>
    </row>
    <row r="197" spans="1:246" s="2" customFormat="1" ht="13.8" hidden="1" x14ac:dyDescent="0.25">
      <c r="A197" s="2">
        <v>98</v>
      </c>
      <c r="B197" s="41">
        <f t="shared" ca="1" si="91"/>
        <v>48549</v>
      </c>
      <c r="C197" s="24">
        <f t="shared" si="94"/>
        <v>46733.50694444422</v>
      </c>
      <c r="D197" s="24"/>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c r="FU197"/>
      <c r="FV197"/>
      <c r="FW197"/>
      <c r="FX197"/>
      <c r="FY197"/>
      <c r="FZ197"/>
      <c r="GA197"/>
      <c r="GB197"/>
      <c r="GC197"/>
      <c r="GD197"/>
      <c r="GE197"/>
      <c r="GF197"/>
      <c r="GG197"/>
      <c r="GH197"/>
      <c r="GI197"/>
      <c r="GJ197"/>
      <c r="GK197"/>
      <c r="GL197"/>
      <c r="GM197"/>
      <c r="GN197"/>
      <c r="GO197"/>
      <c r="GP197"/>
      <c r="GQ197"/>
      <c r="GR197"/>
      <c r="GS197"/>
      <c r="GT197"/>
      <c r="GU197"/>
      <c r="GV197"/>
      <c r="GW197"/>
      <c r="GX197"/>
      <c r="GY197"/>
      <c r="GZ197"/>
      <c r="HA197"/>
      <c r="HB197"/>
      <c r="HC197"/>
      <c r="HD197"/>
      <c r="HE197"/>
      <c r="HF197"/>
      <c r="HG197"/>
      <c r="HH197"/>
      <c r="HI197"/>
      <c r="HJ197"/>
      <c r="HK197"/>
      <c r="HL197"/>
      <c r="HM197"/>
      <c r="HN197"/>
      <c r="HO197"/>
      <c r="HP197"/>
      <c r="HQ197"/>
      <c r="HR197"/>
      <c r="HS197"/>
      <c r="HT197"/>
      <c r="HU197"/>
      <c r="HV197"/>
      <c r="HW197"/>
      <c r="HX197"/>
      <c r="HY197"/>
      <c r="HZ197"/>
      <c r="IA197"/>
      <c r="IB197"/>
      <c r="IC197"/>
      <c r="ID197"/>
      <c r="IE197"/>
      <c r="IF197"/>
      <c r="IG197"/>
      <c r="IH197"/>
      <c r="II197"/>
      <c r="IJ197"/>
      <c r="IK197"/>
      <c r="IL197"/>
    </row>
    <row r="198" spans="1:246" s="2" customFormat="1" ht="13.8" hidden="1" x14ac:dyDescent="0.25">
      <c r="A198" s="2">
        <v>99</v>
      </c>
      <c r="B198" s="41">
        <f t="shared" ca="1" si="91"/>
        <v>48580</v>
      </c>
      <c r="C198" s="24">
        <f t="shared" si="94"/>
        <v>46508.680555555329</v>
      </c>
      <c r="D198" s="24"/>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c r="FU198"/>
      <c r="FV198"/>
      <c r="FW198"/>
      <c r="FX198"/>
      <c r="FY198"/>
      <c r="FZ198"/>
      <c r="GA198"/>
      <c r="GB198"/>
      <c r="GC198"/>
      <c r="GD198"/>
      <c r="GE198"/>
      <c r="GF198"/>
      <c r="GG198"/>
      <c r="GH198"/>
      <c r="GI198"/>
      <c r="GJ198"/>
      <c r="GK198"/>
      <c r="GL198"/>
      <c r="GM198"/>
      <c r="GN198"/>
      <c r="GO198"/>
      <c r="GP198"/>
      <c r="GQ198"/>
      <c r="GR198"/>
      <c r="GS198"/>
      <c r="GT198"/>
      <c r="GU198"/>
      <c r="GV198"/>
      <c r="GW198"/>
      <c r="GX198"/>
      <c r="GY198"/>
      <c r="GZ198"/>
      <c r="HA198"/>
      <c r="HB198"/>
      <c r="HC198"/>
      <c r="HD198"/>
      <c r="HE198"/>
      <c r="HF198"/>
      <c r="HG198"/>
      <c r="HH198"/>
      <c r="HI198"/>
      <c r="HJ198"/>
      <c r="HK198"/>
      <c r="HL198"/>
      <c r="HM198"/>
      <c r="HN198"/>
      <c r="HO198"/>
      <c r="HP198"/>
      <c r="HQ198"/>
      <c r="HR198"/>
      <c r="HS198"/>
      <c r="HT198"/>
      <c r="HU198"/>
      <c r="HV198"/>
      <c r="HW198"/>
      <c r="HX198"/>
      <c r="HY198"/>
      <c r="HZ198"/>
      <c r="IA198"/>
      <c r="IB198"/>
      <c r="IC198"/>
      <c r="ID198"/>
      <c r="IE198"/>
      <c r="IF198"/>
      <c r="IG198"/>
      <c r="IH198"/>
      <c r="II198"/>
      <c r="IJ198"/>
      <c r="IK198"/>
      <c r="IL198"/>
    </row>
    <row r="199" spans="1:246" s="2" customFormat="1" ht="13.8" hidden="1" x14ac:dyDescent="0.25">
      <c r="A199" s="2">
        <v>100</v>
      </c>
      <c r="B199" s="41">
        <f t="shared" ca="1" si="91"/>
        <v>48611</v>
      </c>
      <c r="C199" s="24">
        <f t="shared" si="94"/>
        <v>46283.854166666439</v>
      </c>
      <c r="D199" s="24"/>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c r="FU199"/>
      <c r="FV199"/>
      <c r="FW199"/>
      <c r="FX199"/>
      <c r="FY199"/>
      <c r="FZ199"/>
      <c r="GA199"/>
      <c r="GB199"/>
      <c r="GC199"/>
      <c r="GD199"/>
      <c r="GE199"/>
      <c r="GF199"/>
      <c r="GG199"/>
      <c r="GH199"/>
      <c r="GI199"/>
      <c r="GJ199"/>
      <c r="GK199"/>
      <c r="GL199"/>
      <c r="GM199"/>
      <c r="GN199"/>
      <c r="GO199"/>
      <c r="GP199"/>
      <c r="GQ199"/>
      <c r="GR199"/>
      <c r="GS199"/>
      <c r="GT199"/>
      <c r="GU199"/>
      <c r="GV199"/>
      <c r="GW199"/>
      <c r="GX199"/>
      <c r="GY199"/>
      <c r="GZ199"/>
      <c r="HA199"/>
      <c r="HB199"/>
      <c r="HC199"/>
      <c r="HD199"/>
      <c r="HE199"/>
      <c r="HF199"/>
      <c r="HG199"/>
      <c r="HH199"/>
      <c r="HI199"/>
      <c r="HJ199"/>
      <c r="HK199"/>
      <c r="HL199"/>
      <c r="HM199"/>
      <c r="HN199"/>
      <c r="HO199"/>
      <c r="HP199"/>
      <c r="HQ199"/>
      <c r="HR199"/>
      <c r="HS199"/>
      <c r="HT199"/>
      <c r="HU199"/>
      <c r="HV199"/>
      <c r="HW199"/>
      <c r="HX199"/>
      <c r="HY199"/>
      <c r="HZ199"/>
      <c r="IA199"/>
      <c r="IB199"/>
      <c r="IC199"/>
      <c r="ID199"/>
      <c r="IE199"/>
      <c r="IF199"/>
      <c r="IG199"/>
      <c r="IH199"/>
      <c r="II199"/>
      <c r="IJ199"/>
      <c r="IK199"/>
      <c r="IL199"/>
    </row>
    <row r="200" spans="1:246" s="2" customFormat="1" ht="13.8" hidden="1" x14ac:dyDescent="0.25">
      <c r="A200" s="2">
        <v>101</v>
      </c>
      <c r="B200" s="41">
        <f t="shared" ca="1" si="91"/>
        <v>48639</v>
      </c>
      <c r="C200" s="24">
        <f t="shared" si="94"/>
        <v>46059.027777777555</v>
      </c>
      <c r="D200" s="24"/>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c r="FU200"/>
      <c r="FV200"/>
      <c r="FW200"/>
      <c r="FX200"/>
      <c r="FY200"/>
      <c r="FZ200"/>
      <c r="GA200"/>
      <c r="GB200"/>
      <c r="GC200"/>
      <c r="GD200"/>
      <c r="GE200"/>
      <c r="GF200"/>
      <c r="GG200"/>
      <c r="GH200"/>
      <c r="GI200"/>
      <c r="GJ200"/>
      <c r="GK200"/>
      <c r="GL200"/>
      <c r="GM200"/>
      <c r="GN200"/>
      <c r="GO200"/>
      <c r="GP200"/>
      <c r="GQ200"/>
      <c r="GR200"/>
      <c r="GS200"/>
      <c r="GT200"/>
      <c r="GU200"/>
      <c r="GV200"/>
      <c r="GW200"/>
      <c r="GX200"/>
      <c r="GY200"/>
      <c r="GZ200"/>
      <c r="HA200"/>
      <c r="HB200"/>
      <c r="HC200"/>
      <c r="HD200"/>
      <c r="HE200"/>
      <c r="HF200"/>
      <c r="HG200"/>
      <c r="HH200"/>
      <c r="HI200"/>
      <c r="HJ200"/>
      <c r="HK200"/>
      <c r="HL200"/>
      <c r="HM200"/>
      <c r="HN200"/>
      <c r="HO200"/>
      <c r="HP200"/>
      <c r="HQ200"/>
      <c r="HR200"/>
      <c r="HS200"/>
      <c r="HT200"/>
      <c r="HU200"/>
      <c r="HV200"/>
      <c r="HW200"/>
      <c r="HX200"/>
      <c r="HY200"/>
      <c r="HZ200"/>
      <c r="IA200"/>
      <c r="IB200"/>
      <c r="IC200"/>
      <c r="ID200"/>
      <c r="IE200"/>
      <c r="IF200"/>
      <c r="IG200"/>
      <c r="IH200"/>
      <c r="II200"/>
      <c r="IJ200"/>
      <c r="IK200"/>
      <c r="IL200"/>
    </row>
    <row r="201" spans="1:246" s="2" customFormat="1" ht="13.8" hidden="1" x14ac:dyDescent="0.25">
      <c r="A201" s="2">
        <v>102</v>
      </c>
      <c r="B201" s="41">
        <f t="shared" ca="1" si="91"/>
        <v>48670</v>
      </c>
      <c r="C201" s="24">
        <f t="shared" si="94"/>
        <v>45834.201388888665</v>
      </c>
      <c r="D201" s="24"/>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c r="FP201"/>
      <c r="FQ201"/>
      <c r="FR201"/>
      <c r="FS201"/>
      <c r="FT201"/>
      <c r="FU201"/>
      <c r="FV201"/>
      <c r="FW201"/>
      <c r="FX201"/>
      <c r="FY201"/>
      <c r="FZ201"/>
      <c r="GA201"/>
      <c r="GB201"/>
      <c r="GC201"/>
      <c r="GD201"/>
      <c r="GE201"/>
      <c r="GF201"/>
      <c r="GG201"/>
      <c r="GH201"/>
      <c r="GI201"/>
      <c r="GJ201"/>
      <c r="GK201"/>
      <c r="GL201"/>
      <c r="GM201"/>
      <c r="GN201"/>
      <c r="GO201"/>
      <c r="GP201"/>
      <c r="GQ201"/>
      <c r="GR201"/>
      <c r="GS201"/>
      <c r="GT201"/>
      <c r="GU201"/>
      <c r="GV201"/>
      <c r="GW201"/>
      <c r="GX201"/>
      <c r="GY201"/>
      <c r="GZ201"/>
      <c r="HA201"/>
      <c r="HB201"/>
      <c r="HC201"/>
      <c r="HD201"/>
      <c r="HE201"/>
      <c r="HF201"/>
      <c r="HG201"/>
      <c r="HH201"/>
      <c r="HI201"/>
      <c r="HJ201"/>
      <c r="HK201"/>
      <c r="HL201"/>
      <c r="HM201"/>
      <c r="HN201"/>
      <c r="HO201"/>
      <c r="HP201"/>
      <c r="HQ201"/>
      <c r="HR201"/>
      <c r="HS201"/>
      <c r="HT201"/>
      <c r="HU201"/>
      <c r="HV201"/>
      <c r="HW201"/>
      <c r="HX201"/>
      <c r="HY201"/>
      <c r="HZ201"/>
      <c r="IA201"/>
      <c r="IB201"/>
      <c r="IC201"/>
      <c r="ID201"/>
      <c r="IE201"/>
      <c r="IF201"/>
      <c r="IG201"/>
      <c r="IH201"/>
      <c r="II201"/>
      <c r="IJ201"/>
      <c r="IK201"/>
      <c r="IL201"/>
    </row>
    <row r="202" spans="1:246" s="2" customFormat="1" ht="13.8" hidden="1" x14ac:dyDescent="0.25">
      <c r="A202" s="2">
        <v>103</v>
      </c>
      <c r="B202" s="41">
        <f t="shared" ca="1" si="91"/>
        <v>48700</v>
      </c>
      <c r="C202" s="24">
        <f t="shared" si="94"/>
        <v>45609.374999999782</v>
      </c>
      <c r="D202" s="24"/>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c r="FD202"/>
      <c r="FE202"/>
      <c r="FF202"/>
      <c r="FG202"/>
      <c r="FH202"/>
      <c r="FI202"/>
      <c r="FJ202"/>
      <c r="FK202"/>
      <c r="FL202"/>
      <c r="FM202"/>
      <c r="FN202"/>
      <c r="FO202"/>
      <c r="FP202"/>
      <c r="FQ202"/>
      <c r="FR202"/>
      <c r="FS202"/>
      <c r="FT202"/>
      <c r="FU202"/>
      <c r="FV202"/>
      <c r="FW202"/>
      <c r="FX202"/>
      <c r="FY202"/>
      <c r="FZ202"/>
      <c r="GA202"/>
      <c r="GB202"/>
      <c r="GC202"/>
      <c r="GD202"/>
      <c r="GE202"/>
      <c r="GF202"/>
      <c r="GG202"/>
      <c r="GH202"/>
      <c r="GI202"/>
      <c r="GJ202"/>
      <c r="GK202"/>
      <c r="GL202"/>
      <c r="GM202"/>
      <c r="GN202"/>
      <c r="GO202"/>
      <c r="GP202"/>
      <c r="GQ202"/>
      <c r="GR202"/>
      <c r="GS202"/>
      <c r="GT202"/>
      <c r="GU202"/>
      <c r="GV202"/>
      <c r="GW202"/>
      <c r="GX202"/>
      <c r="GY202"/>
      <c r="GZ202"/>
      <c r="HA202"/>
      <c r="HB202"/>
      <c r="HC202"/>
      <c r="HD202"/>
      <c r="HE202"/>
      <c r="HF202"/>
      <c r="HG202"/>
      <c r="HH202"/>
      <c r="HI202"/>
      <c r="HJ202"/>
      <c r="HK202"/>
      <c r="HL202"/>
      <c r="HM202"/>
      <c r="HN202"/>
      <c r="HO202"/>
      <c r="HP202"/>
      <c r="HQ202"/>
      <c r="HR202"/>
      <c r="HS202"/>
      <c r="HT202"/>
      <c r="HU202"/>
      <c r="HV202"/>
      <c r="HW202"/>
      <c r="HX202"/>
      <c r="HY202"/>
      <c r="HZ202"/>
      <c r="IA202"/>
      <c r="IB202"/>
      <c r="IC202"/>
      <c r="ID202"/>
      <c r="IE202"/>
      <c r="IF202"/>
      <c r="IG202"/>
      <c r="IH202"/>
      <c r="II202"/>
      <c r="IJ202"/>
      <c r="IK202"/>
      <c r="IL202"/>
    </row>
    <row r="203" spans="1:246" s="2" customFormat="1" ht="13.8" hidden="1" x14ac:dyDescent="0.25">
      <c r="A203" s="2">
        <v>104</v>
      </c>
      <c r="B203" s="41">
        <f t="shared" ca="1" si="91"/>
        <v>48731</v>
      </c>
      <c r="C203" s="24">
        <f t="shared" si="94"/>
        <v>45384.548611110891</v>
      </c>
      <c r="D203" s="24"/>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c r="FP203"/>
      <c r="FQ203"/>
      <c r="FR203"/>
      <c r="FS203"/>
      <c r="FT203"/>
      <c r="FU203"/>
      <c r="FV203"/>
      <c r="FW203"/>
      <c r="FX203"/>
      <c r="FY203"/>
      <c r="FZ203"/>
      <c r="GA203"/>
      <c r="GB203"/>
      <c r="GC203"/>
      <c r="GD203"/>
      <c r="GE203"/>
      <c r="GF203"/>
      <c r="GG203"/>
      <c r="GH203"/>
      <c r="GI203"/>
      <c r="GJ203"/>
      <c r="GK203"/>
      <c r="GL203"/>
      <c r="GM203"/>
      <c r="GN203"/>
      <c r="GO203"/>
      <c r="GP203"/>
      <c r="GQ203"/>
      <c r="GR203"/>
      <c r="GS203"/>
      <c r="GT203"/>
      <c r="GU203"/>
      <c r="GV203"/>
      <c r="GW203"/>
      <c r="GX203"/>
      <c r="GY203"/>
      <c r="GZ203"/>
      <c r="HA203"/>
      <c r="HB203"/>
      <c r="HC203"/>
      <c r="HD203"/>
      <c r="HE203"/>
      <c r="HF203"/>
      <c r="HG203"/>
      <c r="HH203"/>
      <c r="HI203"/>
      <c r="HJ203"/>
      <c r="HK203"/>
      <c r="HL203"/>
      <c r="HM203"/>
      <c r="HN203"/>
      <c r="HO203"/>
      <c r="HP203"/>
      <c r="HQ203"/>
      <c r="HR203"/>
      <c r="HS203"/>
      <c r="HT203"/>
      <c r="HU203"/>
      <c r="HV203"/>
      <c r="HW203"/>
      <c r="HX203"/>
      <c r="HY203"/>
      <c r="HZ203"/>
      <c r="IA203"/>
      <c r="IB203"/>
      <c r="IC203"/>
      <c r="ID203"/>
      <c r="IE203"/>
      <c r="IF203"/>
      <c r="IG203"/>
      <c r="IH203"/>
      <c r="II203"/>
      <c r="IJ203"/>
      <c r="IK203"/>
      <c r="IL203"/>
    </row>
    <row r="204" spans="1:246" s="2" customFormat="1" ht="13.8" hidden="1" x14ac:dyDescent="0.25">
      <c r="A204" s="2">
        <v>105</v>
      </c>
      <c r="B204" s="41">
        <f t="shared" ca="1" si="91"/>
        <v>48761</v>
      </c>
      <c r="C204" s="24">
        <f t="shared" si="94"/>
        <v>45159.722222222001</v>
      </c>
      <c r="D204" s="2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c r="FP204"/>
      <c r="FQ204"/>
      <c r="FR204"/>
      <c r="FS204"/>
      <c r="FT204"/>
      <c r="FU204"/>
      <c r="FV204"/>
      <c r="FW204"/>
      <c r="FX204"/>
      <c r="FY204"/>
      <c r="FZ204"/>
      <c r="GA204"/>
      <c r="GB204"/>
      <c r="GC204"/>
      <c r="GD204"/>
      <c r="GE204"/>
      <c r="GF204"/>
      <c r="GG204"/>
      <c r="GH204"/>
      <c r="GI204"/>
      <c r="GJ204"/>
      <c r="GK204"/>
      <c r="GL204"/>
      <c r="GM204"/>
      <c r="GN204"/>
      <c r="GO204"/>
      <c r="GP204"/>
      <c r="GQ204"/>
      <c r="GR204"/>
      <c r="GS204"/>
      <c r="GT204"/>
      <c r="GU204"/>
      <c r="GV204"/>
      <c r="GW204"/>
      <c r="GX204"/>
      <c r="GY204"/>
      <c r="GZ204"/>
      <c r="HA204"/>
      <c r="HB204"/>
      <c r="HC204"/>
      <c r="HD204"/>
      <c r="HE204"/>
      <c r="HF204"/>
      <c r="HG204"/>
      <c r="HH204"/>
      <c r="HI204"/>
      <c r="HJ204"/>
      <c r="HK204"/>
      <c r="HL204"/>
      <c r="HM204"/>
      <c r="HN204"/>
      <c r="HO204"/>
      <c r="HP204"/>
      <c r="HQ204"/>
      <c r="HR204"/>
      <c r="HS204"/>
      <c r="HT204"/>
      <c r="HU204"/>
      <c r="HV204"/>
      <c r="HW204"/>
      <c r="HX204"/>
      <c r="HY204"/>
      <c r="HZ204"/>
      <c r="IA204"/>
      <c r="IB204"/>
      <c r="IC204"/>
      <c r="ID204"/>
      <c r="IE204"/>
      <c r="IF204"/>
      <c r="IG204"/>
      <c r="IH204"/>
      <c r="II204"/>
      <c r="IJ204"/>
      <c r="IK204"/>
      <c r="IL204"/>
    </row>
    <row r="205" spans="1:246" s="2" customFormat="1" ht="13.8" hidden="1" x14ac:dyDescent="0.25">
      <c r="A205" s="2">
        <v>106</v>
      </c>
      <c r="B205" s="41">
        <f t="shared" ca="1" si="91"/>
        <v>48792</v>
      </c>
      <c r="C205" s="24">
        <f t="shared" si="94"/>
        <v>44934.895833333117</v>
      </c>
      <c r="D205" s="24"/>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c r="FP205"/>
      <c r="FQ205"/>
      <c r="FR205"/>
      <c r="FS205"/>
      <c r="FT205"/>
      <c r="FU205"/>
      <c r="FV205"/>
      <c r="FW205"/>
      <c r="FX205"/>
      <c r="FY205"/>
      <c r="FZ205"/>
      <c r="GA205"/>
      <c r="GB205"/>
      <c r="GC205"/>
      <c r="GD205"/>
      <c r="GE205"/>
      <c r="GF205"/>
      <c r="GG205"/>
      <c r="GH205"/>
      <c r="GI205"/>
      <c r="GJ205"/>
      <c r="GK205"/>
      <c r="GL205"/>
      <c r="GM205"/>
      <c r="GN205"/>
      <c r="GO205"/>
      <c r="GP205"/>
      <c r="GQ205"/>
      <c r="GR205"/>
      <c r="GS205"/>
      <c r="GT205"/>
      <c r="GU205"/>
      <c r="GV205"/>
      <c r="GW205"/>
      <c r="GX205"/>
      <c r="GY205"/>
      <c r="GZ205"/>
      <c r="HA205"/>
      <c r="HB205"/>
      <c r="HC205"/>
      <c r="HD205"/>
      <c r="HE205"/>
      <c r="HF205"/>
      <c r="HG205"/>
      <c r="HH205"/>
      <c r="HI205"/>
      <c r="HJ205"/>
      <c r="HK205"/>
      <c r="HL205"/>
      <c r="HM205"/>
      <c r="HN205"/>
      <c r="HO205"/>
      <c r="HP205"/>
      <c r="HQ205"/>
      <c r="HR205"/>
      <c r="HS205"/>
      <c r="HT205"/>
      <c r="HU205"/>
      <c r="HV205"/>
      <c r="HW205"/>
      <c r="HX205"/>
      <c r="HY205"/>
      <c r="HZ205"/>
      <c r="IA205"/>
      <c r="IB205"/>
      <c r="IC205"/>
      <c r="ID205"/>
      <c r="IE205"/>
      <c r="IF205"/>
      <c r="IG205"/>
      <c r="IH205"/>
      <c r="II205"/>
      <c r="IJ205"/>
      <c r="IK205"/>
      <c r="IL205"/>
    </row>
    <row r="206" spans="1:246" s="2" customFormat="1" ht="13.8" hidden="1" x14ac:dyDescent="0.25">
      <c r="A206" s="2">
        <v>107</v>
      </c>
      <c r="B206" s="41">
        <f t="shared" ca="1" si="91"/>
        <v>48823</v>
      </c>
      <c r="C206" s="24">
        <f t="shared" si="94"/>
        <v>44710.069444444227</v>
      </c>
      <c r="D206" s="24"/>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c r="FU206"/>
      <c r="FV206"/>
      <c r="FW206"/>
      <c r="FX206"/>
      <c r="FY206"/>
      <c r="FZ206"/>
      <c r="GA206"/>
      <c r="GB206"/>
      <c r="GC206"/>
      <c r="GD206"/>
      <c r="GE206"/>
      <c r="GF206"/>
      <c r="GG206"/>
      <c r="GH206"/>
      <c r="GI206"/>
      <c r="GJ206"/>
      <c r="GK206"/>
      <c r="GL206"/>
      <c r="GM206"/>
      <c r="GN206"/>
      <c r="GO206"/>
      <c r="GP206"/>
      <c r="GQ206"/>
      <c r="GR206"/>
      <c r="GS206"/>
      <c r="GT206"/>
      <c r="GU206"/>
      <c r="GV206"/>
      <c r="GW206"/>
      <c r="GX206"/>
      <c r="GY206"/>
      <c r="GZ206"/>
      <c r="HA206"/>
      <c r="HB206"/>
      <c r="HC206"/>
      <c r="HD206"/>
      <c r="HE206"/>
      <c r="HF206"/>
      <c r="HG206"/>
      <c r="HH206"/>
      <c r="HI206"/>
      <c r="HJ206"/>
      <c r="HK206"/>
      <c r="HL206"/>
      <c r="HM206"/>
      <c r="HN206"/>
      <c r="HO206"/>
      <c r="HP206"/>
      <c r="HQ206"/>
      <c r="HR206"/>
      <c r="HS206"/>
      <c r="HT206"/>
      <c r="HU206"/>
      <c r="HV206"/>
      <c r="HW206"/>
      <c r="HX206"/>
      <c r="HY206"/>
      <c r="HZ206"/>
      <c r="IA206"/>
      <c r="IB206"/>
      <c r="IC206"/>
      <c r="ID206"/>
      <c r="IE206"/>
      <c r="IF206"/>
      <c r="IG206"/>
      <c r="IH206"/>
      <c r="II206"/>
      <c r="IJ206"/>
      <c r="IK206"/>
      <c r="IL206"/>
    </row>
    <row r="207" spans="1:246" s="2" customFormat="1" ht="13.8" hidden="1" x14ac:dyDescent="0.25">
      <c r="A207" s="2">
        <v>108</v>
      </c>
      <c r="B207" s="41">
        <f t="shared" ca="1" si="91"/>
        <v>48853</v>
      </c>
      <c r="C207" s="24">
        <f t="shared" si="94"/>
        <v>44485.243055555344</v>
      </c>
      <c r="D207" s="24"/>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c r="FP207"/>
      <c r="FQ207"/>
      <c r="FR207"/>
      <c r="FS207"/>
      <c r="FT207"/>
      <c r="FU207"/>
      <c r="FV207"/>
      <c r="FW207"/>
      <c r="FX207"/>
      <c r="FY207"/>
      <c r="FZ207"/>
      <c r="GA207"/>
      <c r="GB207"/>
      <c r="GC207"/>
      <c r="GD207"/>
      <c r="GE207"/>
      <c r="GF207"/>
      <c r="GG207"/>
      <c r="GH207"/>
      <c r="GI207"/>
      <c r="GJ207"/>
      <c r="GK207"/>
      <c r="GL207"/>
      <c r="GM207"/>
      <c r="GN207"/>
      <c r="GO207"/>
      <c r="GP207"/>
      <c r="GQ207"/>
      <c r="GR207"/>
      <c r="GS207"/>
      <c r="GT207"/>
      <c r="GU207"/>
      <c r="GV207"/>
      <c r="GW207"/>
      <c r="GX207"/>
      <c r="GY207"/>
      <c r="GZ207"/>
      <c r="HA207"/>
      <c r="HB207"/>
      <c r="HC207"/>
      <c r="HD207"/>
      <c r="HE207"/>
      <c r="HF207"/>
      <c r="HG207"/>
      <c r="HH207"/>
      <c r="HI207"/>
      <c r="HJ207"/>
      <c r="HK207"/>
      <c r="HL207"/>
      <c r="HM207"/>
      <c r="HN207"/>
      <c r="HO207"/>
      <c r="HP207"/>
      <c r="HQ207"/>
      <c r="HR207"/>
      <c r="HS207"/>
      <c r="HT207"/>
      <c r="HU207"/>
      <c r="HV207"/>
      <c r="HW207"/>
      <c r="HX207"/>
      <c r="HY207"/>
      <c r="HZ207"/>
      <c r="IA207"/>
      <c r="IB207"/>
      <c r="IC207"/>
      <c r="ID207"/>
      <c r="IE207"/>
      <c r="IF207"/>
      <c r="IG207"/>
      <c r="IH207"/>
      <c r="II207"/>
      <c r="IJ207"/>
      <c r="IK207"/>
      <c r="IL207"/>
    </row>
    <row r="208" spans="1:246" s="2" customFormat="1" ht="13.8" hidden="1" x14ac:dyDescent="0.25">
      <c r="A208" s="2">
        <v>109</v>
      </c>
      <c r="B208" s="41">
        <f t="shared" ca="1" si="91"/>
        <v>48884</v>
      </c>
      <c r="C208" s="24">
        <f t="shared" ref="C208:C219" si="95">M56</f>
        <v>74660.416666666337</v>
      </c>
      <c r="D208" s="24"/>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c r="FQ208"/>
      <c r="FR208"/>
      <c r="FS208"/>
      <c r="FT208"/>
      <c r="FU208"/>
      <c r="FV208"/>
      <c r="FW208"/>
      <c r="FX208"/>
      <c r="FY208"/>
      <c r="FZ208"/>
      <c r="GA208"/>
      <c r="GB208"/>
      <c r="GC208"/>
      <c r="GD208"/>
      <c r="GE208"/>
      <c r="GF208"/>
      <c r="GG208"/>
      <c r="GH208"/>
      <c r="GI208"/>
      <c r="GJ208"/>
      <c r="GK208"/>
      <c r="GL208"/>
      <c r="GM208"/>
      <c r="GN208"/>
      <c r="GO208"/>
      <c r="GP208"/>
      <c r="GQ208"/>
      <c r="GR208"/>
      <c r="GS208"/>
      <c r="GT208"/>
      <c r="GU208"/>
      <c r="GV208"/>
      <c r="GW208"/>
      <c r="GX208"/>
      <c r="GY208"/>
      <c r="GZ208"/>
      <c r="HA208"/>
      <c r="HB208"/>
      <c r="HC208"/>
      <c r="HD208"/>
      <c r="HE208"/>
      <c r="HF208"/>
      <c r="HG208"/>
      <c r="HH208"/>
      <c r="HI208"/>
      <c r="HJ208"/>
      <c r="HK208"/>
      <c r="HL208"/>
      <c r="HM208"/>
      <c r="HN208"/>
      <c r="HO208"/>
      <c r="HP208"/>
      <c r="HQ208"/>
      <c r="HR208"/>
      <c r="HS208"/>
      <c r="HT208"/>
      <c r="HU208"/>
      <c r="HV208"/>
      <c r="HW208"/>
      <c r="HX208"/>
      <c r="HY208"/>
      <c r="HZ208"/>
      <c r="IA208"/>
      <c r="IB208"/>
      <c r="IC208"/>
      <c r="ID208"/>
      <c r="IE208"/>
      <c r="IF208"/>
      <c r="IG208"/>
      <c r="IH208"/>
      <c r="II208"/>
      <c r="IJ208"/>
      <c r="IK208"/>
      <c r="IL208"/>
    </row>
    <row r="209" spans="1:246" s="2" customFormat="1" ht="13.8" hidden="1" x14ac:dyDescent="0.25">
      <c r="A209" s="2">
        <v>110</v>
      </c>
      <c r="B209" s="41">
        <f t="shared" ca="1" si="91"/>
        <v>48914</v>
      </c>
      <c r="C209" s="24">
        <f t="shared" si="95"/>
        <v>44035.590277777563</v>
      </c>
      <c r="D209" s="24"/>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c r="FP209"/>
      <c r="FQ209"/>
      <c r="FR209"/>
      <c r="FS209"/>
      <c r="FT209"/>
      <c r="FU209"/>
      <c r="FV209"/>
      <c r="FW209"/>
      <c r="FX209"/>
      <c r="FY209"/>
      <c r="FZ209"/>
      <c r="GA209"/>
      <c r="GB209"/>
      <c r="GC209"/>
      <c r="GD209"/>
      <c r="GE209"/>
      <c r="GF209"/>
      <c r="GG209"/>
      <c r="GH209"/>
      <c r="GI209"/>
      <c r="GJ209"/>
      <c r="GK209"/>
      <c r="GL209"/>
      <c r="GM209"/>
      <c r="GN209"/>
      <c r="GO209"/>
      <c r="GP209"/>
      <c r="GQ209"/>
      <c r="GR209"/>
      <c r="GS209"/>
      <c r="GT209"/>
      <c r="GU209"/>
      <c r="GV209"/>
      <c r="GW209"/>
      <c r="GX209"/>
      <c r="GY209"/>
      <c r="GZ209"/>
      <c r="HA209"/>
      <c r="HB209"/>
      <c r="HC209"/>
      <c r="HD209"/>
      <c r="HE209"/>
      <c r="HF209"/>
      <c r="HG209"/>
      <c r="HH209"/>
      <c r="HI209"/>
      <c r="HJ209"/>
      <c r="HK209"/>
      <c r="HL209"/>
      <c r="HM209"/>
      <c r="HN209"/>
      <c r="HO209"/>
      <c r="HP209"/>
      <c r="HQ209"/>
      <c r="HR209"/>
      <c r="HS209"/>
      <c r="HT209"/>
      <c r="HU209"/>
      <c r="HV209"/>
      <c r="HW209"/>
      <c r="HX209"/>
      <c r="HY209"/>
      <c r="HZ209"/>
      <c r="IA209"/>
      <c r="IB209"/>
      <c r="IC209"/>
      <c r="ID209"/>
      <c r="IE209"/>
      <c r="IF209"/>
      <c r="IG209"/>
      <c r="IH209"/>
      <c r="II209"/>
      <c r="IJ209"/>
      <c r="IK209"/>
      <c r="IL209"/>
    </row>
    <row r="210" spans="1:246" s="2" customFormat="1" ht="13.8" hidden="1" x14ac:dyDescent="0.25">
      <c r="A210" s="2">
        <v>111</v>
      </c>
      <c r="B210" s="41">
        <f t="shared" ca="1" si="91"/>
        <v>48945</v>
      </c>
      <c r="C210" s="24">
        <f t="shared" si="95"/>
        <v>43810.76388888868</v>
      </c>
      <c r="D210" s="24"/>
      <c r="E210"/>
      <c r="F210"/>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c r="FU210"/>
      <c r="FV210"/>
      <c r="FW210"/>
      <c r="FX210"/>
      <c r="FY210"/>
      <c r="FZ210"/>
      <c r="GA210"/>
      <c r="GB210"/>
      <c r="GC210"/>
      <c r="GD210"/>
      <c r="GE210"/>
      <c r="GF210"/>
      <c r="GG210"/>
      <c r="GH210"/>
      <c r="GI210"/>
      <c r="GJ210"/>
      <c r="GK210"/>
      <c r="GL210"/>
      <c r="GM210"/>
      <c r="GN210"/>
      <c r="GO210"/>
      <c r="GP210"/>
      <c r="GQ210"/>
      <c r="GR210"/>
      <c r="GS210"/>
      <c r="GT210"/>
      <c r="GU210"/>
      <c r="GV210"/>
      <c r="GW210"/>
      <c r="GX210"/>
      <c r="GY210"/>
      <c r="GZ210"/>
      <c r="HA210"/>
      <c r="HB210"/>
      <c r="HC210"/>
      <c r="HD210"/>
      <c r="HE210"/>
      <c r="HF210"/>
      <c r="HG210"/>
      <c r="HH210"/>
      <c r="HI210"/>
      <c r="HJ210"/>
      <c r="HK210"/>
      <c r="HL210"/>
      <c r="HM210"/>
      <c r="HN210"/>
      <c r="HO210"/>
      <c r="HP210"/>
      <c r="HQ210"/>
      <c r="HR210"/>
      <c r="HS210"/>
      <c r="HT210"/>
      <c r="HU210"/>
      <c r="HV210"/>
      <c r="HW210"/>
      <c r="HX210"/>
      <c r="HY210"/>
      <c r="HZ210"/>
      <c r="IA210"/>
      <c r="IB210"/>
      <c r="IC210"/>
      <c r="ID210"/>
      <c r="IE210"/>
      <c r="IF210"/>
      <c r="IG210"/>
      <c r="IH210"/>
      <c r="II210"/>
      <c r="IJ210"/>
      <c r="IK210"/>
      <c r="IL210"/>
    </row>
    <row r="211" spans="1:246" s="2" customFormat="1" ht="13.8" hidden="1" x14ac:dyDescent="0.25">
      <c r="A211" s="2">
        <v>112</v>
      </c>
      <c r="B211" s="41">
        <f t="shared" ca="1" si="91"/>
        <v>48976</v>
      </c>
      <c r="C211" s="24">
        <f t="shared" si="95"/>
        <v>43585.937499999789</v>
      </c>
      <c r="D211" s="24"/>
      <c r="E211"/>
      <c r="F211"/>
      <c r="G211"/>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c r="FU211"/>
      <c r="FV211"/>
      <c r="FW211"/>
      <c r="FX211"/>
      <c r="FY211"/>
      <c r="FZ211"/>
      <c r="GA211"/>
      <c r="GB211"/>
      <c r="GC211"/>
      <c r="GD211"/>
      <c r="GE211"/>
      <c r="GF211"/>
      <c r="GG211"/>
      <c r="GH211"/>
      <c r="GI211"/>
      <c r="GJ211"/>
      <c r="GK211"/>
      <c r="GL211"/>
      <c r="GM211"/>
      <c r="GN211"/>
      <c r="GO211"/>
      <c r="GP211"/>
      <c r="GQ211"/>
      <c r="GR211"/>
      <c r="GS211"/>
      <c r="GT211"/>
      <c r="GU211"/>
      <c r="GV211"/>
      <c r="GW211"/>
      <c r="GX211"/>
      <c r="GY211"/>
      <c r="GZ211"/>
      <c r="HA211"/>
      <c r="HB211"/>
      <c r="HC211"/>
      <c r="HD211"/>
      <c r="HE211"/>
      <c r="HF211"/>
      <c r="HG211"/>
      <c r="HH211"/>
      <c r="HI211"/>
      <c r="HJ211"/>
      <c r="HK211"/>
      <c r="HL211"/>
      <c r="HM211"/>
      <c r="HN211"/>
      <c r="HO211"/>
      <c r="HP211"/>
      <c r="HQ211"/>
      <c r="HR211"/>
      <c r="HS211"/>
      <c r="HT211"/>
      <c r="HU211"/>
      <c r="HV211"/>
      <c r="HW211"/>
      <c r="HX211"/>
      <c r="HY211"/>
      <c r="HZ211"/>
      <c r="IA211"/>
      <c r="IB211"/>
      <c r="IC211"/>
      <c r="ID211"/>
      <c r="IE211"/>
      <c r="IF211"/>
      <c r="IG211"/>
      <c r="IH211"/>
      <c r="II211"/>
      <c r="IJ211"/>
      <c r="IK211"/>
      <c r="IL211"/>
    </row>
    <row r="212" spans="1:246" s="2" customFormat="1" ht="13.8" hidden="1" x14ac:dyDescent="0.25">
      <c r="A212" s="2">
        <v>113</v>
      </c>
      <c r="B212" s="41">
        <f t="shared" ca="1" si="91"/>
        <v>49004</v>
      </c>
      <c r="C212" s="24">
        <f t="shared" si="95"/>
        <v>43361.111111110898</v>
      </c>
      <c r="D212" s="24"/>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c r="FP212"/>
      <c r="FQ212"/>
      <c r="FR212"/>
      <c r="FS212"/>
      <c r="FT212"/>
      <c r="FU212"/>
      <c r="FV212"/>
      <c r="FW212"/>
      <c r="FX212"/>
      <c r="FY212"/>
      <c r="FZ212"/>
      <c r="GA212"/>
      <c r="GB212"/>
      <c r="GC212"/>
      <c r="GD212"/>
      <c r="GE212"/>
      <c r="GF212"/>
      <c r="GG212"/>
      <c r="GH212"/>
      <c r="GI212"/>
      <c r="GJ212"/>
      <c r="GK212"/>
      <c r="GL212"/>
      <c r="GM212"/>
      <c r="GN212"/>
      <c r="GO212"/>
      <c r="GP212"/>
      <c r="GQ212"/>
      <c r="GR212"/>
      <c r="GS212"/>
      <c r="GT212"/>
      <c r="GU212"/>
      <c r="GV212"/>
      <c r="GW212"/>
      <c r="GX212"/>
      <c r="GY212"/>
      <c r="GZ212"/>
      <c r="HA212"/>
      <c r="HB212"/>
      <c r="HC212"/>
      <c r="HD212"/>
      <c r="HE212"/>
      <c r="HF212"/>
      <c r="HG212"/>
      <c r="HH212"/>
      <c r="HI212"/>
      <c r="HJ212"/>
      <c r="HK212"/>
      <c r="HL212"/>
      <c r="HM212"/>
      <c r="HN212"/>
      <c r="HO212"/>
      <c r="HP212"/>
      <c r="HQ212"/>
      <c r="HR212"/>
      <c r="HS212"/>
      <c r="HT212"/>
      <c r="HU212"/>
      <c r="HV212"/>
      <c r="HW212"/>
      <c r="HX212"/>
      <c r="HY212"/>
      <c r="HZ212"/>
      <c r="IA212"/>
      <c r="IB212"/>
      <c r="IC212"/>
      <c r="ID212"/>
      <c r="IE212"/>
      <c r="IF212"/>
      <c r="IG212"/>
      <c r="IH212"/>
      <c r="II212"/>
      <c r="IJ212"/>
      <c r="IK212"/>
      <c r="IL212"/>
    </row>
    <row r="213" spans="1:246" s="2" customFormat="1" ht="13.8" hidden="1" x14ac:dyDescent="0.25">
      <c r="A213" s="2">
        <v>114</v>
      </c>
      <c r="B213" s="41">
        <f t="shared" ca="1" si="91"/>
        <v>49035</v>
      </c>
      <c r="C213" s="24">
        <f t="shared" si="95"/>
        <v>43136.284722222015</v>
      </c>
      <c r="D213" s="24"/>
      <c r="E213"/>
      <c r="F213"/>
      <c r="G213"/>
      <c r="H21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c r="EZ213"/>
      <c r="FA213"/>
      <c r="FB213"/>
      <c r="FC213"/>
      <c r="FD213"/>
      <c r="FE213"/>
      <c r="FF213"/>
      <c r="FG213"/>
      <c r="FH213"/>
      <c r="FI213"/>
      <c r="FJ213"/>
      <c r="FK213"/>
      <c r="FL213"/>
      <c r="FM213"/>
      <c r="FN213"/>
      <c r="FO213"/>
      <c r="FP213"/>
      <c r="FQ213"/>
      <c r="FR213"/>
      <c r="FS213"/>
      <c r="FT213"/>
      <c r="FU213"/>
      <c r="FV213"/>
      <c r="FW213"/>
      <c r="FX213"/>
      <c r="FY213"/>
      <c r="FZ213"/>
      <c r="GA213"/>
      <c r="GB213"/>
      <c r="GC213"/>
      <c r="GD213"/>
      <c r="GE213"/>
      <c r="GF213"/>
      <c r="GG213"/>
      <c r="GH213"/>
      <c r="GI213"/>
      <c r="GJ213"/>
      <c r="GK213"/>
      <c r="GL213"/>
      <c r="GM213"/>
      <c r="GN213"/>
      <c r="GO213"/>
      <c r="GP213"/>
      <c r="GQ213"/>
      <c r="GR213"/>
      <c r="GS213"/>
      <c r="GT213"/>
      <c r="GU213"/>
      <c r="GV213"/>
      <c r="GW213"/>
      <c r="GX213"/>
      <c r="GY213"/>
      <c r="GZ213"/>
      <c r="HA213"/>
      <c r="HB213"/>
      <c r="HC213"/>
      <c r="HD213"/>
      <c r="HE213"/>
      <c r="HF213"/>
      <c r="HG213"/>
      <c r="HH213"/>
      <c r="HI213"/>
      <c r="HJ213"/>
      <c r="HK213"/>
      <c r="HL213"/>
      <c r="HM213"/>
      <c r="HN213"/>
      <c r="HO213"/>
      <c r="HP213"/>
      <c r="HQ213"/>
      <c r="HR213"/>
      <c r="HS213"/>
      <c r="HT213"/>
      <c r="HU213"/>
      <c r="HV213"/>
      <c r="HW213"/>
      <c r="HX213"/>
      <c r="HY213"/>
      <c r="HZ213"/>
      <c r="IA213"/>
      <c r="IB213"/>
      <c r="IC213"/>
      <c r="ID213"/>
      <c r="IE213"/>
      <c r="IF213"/>
      <c r="IG213"/>
      <c r="IH213"/>
      <c r="II213"/>
      <c r="IJ213"/>
      <c r="IK213"/>
      <c r="IL213"/>
    </row>
    <row r="214" spans="1:246" s="2" customFormat="1" ht="13.8" hidden="1" x14ac:dyDescent="0.25">
      <c r="A214" s="2">
        <v>115</v>
      </c>
      <c r="B214" s="41">
        <f t="shared" ca="1" si="91"/>
        <v>49065</v>
      </c>
      <c r="C214" s="24">
        <f t="shared" si="95"/>
        <v>42911.458333333125</v>
      </c>
      <c r="D214" s="24"/>
      <c r="E214"/>
      <c r="F214"/>
      <c r="G214"/>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c r="EZ214"/>
      <c r="FA214"/>
      <c r="FB214"/>
      <c r="FC214"/>
      <c r="FD214"/>
      <c r="FE214"/>
      <c r="FF214"/>
      <c r="FG214"/>
      <c r="FH214"/>
      <c r="FI214"/>
      <c r="FJ214"/>
      <c r="FK214"/>
      <c r="FL214"/>
      <c r="FM214"/>
      <c r="FN214"/>
      <c r="FO214"/>
      <c r="FP214"/>
      <c r="FQ214"/>
      <c r="FR214"/>
      <c r="FS214"/>
      <c r="FT214"/>
      <c r="FU214"/>
      <c r="FV214"/>
      <c r="FW214"/>
      <c r="FX214"/>
      <c r="FY214"/>
      <c r="FZ214"/>
      <c r="GA214"/>
      <c r="GB214"/>
      <c r="GC214"/>
      <c r="GD214"/>
      <c r="GE214"/>
      <c r="GF214"/>
      <c r="GG214"/>
      <c r="GH214"/>
      <c r="GI214"/>
      <c r="GJ214"/>
      <c r="GK214"/>
      <c r="GL214"/>
      <c r="GM214"/>
      <c r="GN214"/>
      <c r="GO214"/>
      <c r="GP214"/>
      <c r="GQ214"/>
      <c r="GR214"/>
      <c r="GS214"/>
      <c r="GT214"/>
      <c r="GU214"/>
      <c r="GV214"/>
      <c r="GW214"/>
      <c r="GX214"/>
      <c r="GY214"/>
      <c r="GZ214"/>
      <c r="HA214"/>
      <c r="HB214"/>
      <c r="HC214"/>
      <c r="HD214"/>
      <c r="HE214"/>
      <c r="HF214"/>
      <c r="HG214"/>
      <c r="HH214"/>
      <c r="HI214"/>
      <c r="HJ214"/>
      <c r="HK214"/>
      <c r="HL214"/>
      <c r="HM214"/>
      <c r="HN214"/>
      <c r="HO214"/>
      <c r="HP214"/>
      <c r="HQ214"/>
      <c r="HR214"/>
      <c r="HS214"/>
      <c r="HT214"/>
      <c r="HU214"/>
      <c r="HV214"/>
      <c r="HW214"/>
      <c r="HX214"/>
      <c r="HY214"/>
      <c r="HZ214"/>
      <c r="IA214"/>
      <c r="IB214"/>
      <c r="IC214"/>
      <c r="ID214"/>
      <c r="IE214"/>
      <c r="IF214"/>
      <c r="IG214"/>
      <c r="IH214"/>
      <c r="II214"/>
      <c r="IJ214"/>
      <c r="IK214"/>
      <c r="IL214"/>
    </row>
    <row r="215" spans="1:246" s="2" customFormat="1" ht="13.8" hidden="1" x14ac:dyDescent="0.25">
      <c r="A215" s="2">
        <v>116</v>
      </c>
      <c r="B215" s="41">
        <f t="shared" ca="1" si="91"/>
        <v>49096</v>
      </c>
      <c r="C215" s="24">
        <f t="shared" si="95"/>
        <v>42686.631944444242</v>
      </c>
      <c r="D215" s="24"/>
      <c r="E215"/>
      <c r="F215"/>
      <c r="G215"/>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c r="EZ215"/>
      <c r="FA215"/>
      <c r="FB215"/>
      <c r="FC215"/>
      <c r="FD215"/>
      <c r="FE215"/>
      <c r="FF215"/>
      <c r="FG215"/>
      <c r="FH215"/>
      <c r="FI215"/>
      <c r="FJ215"/>
      <c r="FK215"/>
      <c r="FL215"/>
      <c r="FM215"/>
      <c r="FN215"/>
      <c r="FO215"/>
      <c r="FP215"/>
      <c r="FQ215"/>
      <c r="FR215"/>
      <c r="FS215"/>
      <c r="FT215"/>
      <c r="FU215"/>
      <c r="FV215"/>
      <c r="FW215"/>
      <c r="FX215"/>
      <c r="FY215"/>
      <c r="FZ215"/>
      <c r="GA215"/>
      <c r="GB215"/>
      <c r="GC215"/>
      <c r="GD215"/>
      <c r="GE215"/>
      <c r="GF215"/>
      <c r="GG215"/>
      <c r="GH215"/>
      <c r="GI215"/>
      <c r="GJ215"/>
      <c r="GK215"/>
      <c r="GL215"/>
      <c r="GM215"/>
      <c r="GN215"/>
      <c r="GO215"/>
      <c r="GP215"/>
      <c r="GQ215"/>
      <c r="GR215"/>
      <c r="GS215"/>
      <c r="GT215"/>
      <c r="GU215"/>
      <c r="GV215"/>
      <c r="GW215"/>
      <c r="GX215"/>
      <c r="GY215"/>
      <c r="GZ215"/>
      <c r="HA215"/>
      <c r="HB215"/>
      <c r="HC215"/>
      <c r="HD215"/>
      <c r="HE215"/>
      <c r="HF215"/>
      <c r="HG215"/>
      <c r="HH215"/>
      <c r="HI215"/>
      <c r="HJ215"/>
      <c r="HK215"/>
      <c r="HL215"/>
      <c r="HM215"/>
      <c r="HN215"/>
      <c r="HO215"/>
      <c r="HP215"/>
      <c r="HQ215"/>
      <c r="HR215"/>
      <c r="HS215"/>
      <c r="HT215"/>
      <c r="HU215"/>
      <c r="HV215"/>
      <c r="HW215"/>
      <c r="HX215"/>
      <c r="HY215"/>
      <c r="HZ215"/>
      <c r="IA215"/>
      <c r="IB215"/>
      <c r="IC215"/>
      <c r="ID215"/>
      <c r="IE215"/>
      <c r="IF215"/>
      <c r="IG215"/>
      <c r="IH215"/>
      <c r="II215"/>
      <c r="IJ215"/>
      <c r="IK215"/>
      <c r="IL215"/>
    </row>
    <row r="216" spans="1:246" s="2" customFormat="1" ht="13.8" hidden="1" x14ac:dyDescent="0.25">
      <c r="A216" s="2">
        <v>117</v>
      </c>
      <c r="B216" s="41">
        <f t="shared" ca="1" si="91"/>
        <v>49126</v>
      </c>
      <c r="C216" s="24">
        <f t="shared" si="95"/>
        <v>42461.805555555351</v>
      </c>
      <c r="D216" s="24"/>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c r="EZ216"/>
      <c r="FA216"/>
      <c r="FB216"/>
      <c r="FC216"/>
      <c r="FD216"/>
      <c r="FE216"/>
      <c r="FF216"/>
      <c r="FG216"/>
      <c r="FH216"/>
      <c r="FI216"/>
      <c r="FJ216"/>
      <c r="FK216"/>
      <c r="FL216"/>
      <c r="FM216"/>
      <c r="FN216"/>
      <c r="FO216"/>
      <c r="FP216"/>
      <c r="FQ216"/>
      <c r="FR216"/>
      <c r="FS216"/>
      <c r="FT216"/>
      <c r="FU216"/>
      <c r="FV216"/>
      <c r="FW216"/>
      <c r="FX216"/>
      <c r="FY216"/>
      <c r="FZ216"/>
      <c r="GA216"/>
      <c r="GB216"/>
      <c r="GC216"/>
      <c r="GD216"/>
      <c r="GE216"/>
      <c r="GF216"/>
      <c r="GG216"/>
      <c r="GH216"/>
      <c r="GI216"/>
      <c r="GJ216"/>
      <c r="GK216"/>
      <c r="GL216"/>
      <c r="GM216"/>
      <c r="GN216"/>
      <c r="GO216"/>
      <c r="GP216"/>
      <c r="GQ216"/>
      <c r="GR216"/>
      <c r="GS216"/>
      <c r="GT216"/>
      <c r="GU216"/>
      <c r="GV216"/>
      <c r="GW216"/>
      <c r="GX216"/>
      <c r="GY216"/>
      <c r="GZ216"/>
      <c r="HA216"/>
      <c r="HB216"/>
      <c r="HC216"/>
      <c r="HD216"/>
      <c r="HE216"/>
      <c r="HF216"/>
      <c r="HG216"/>
      <c r="HH216"/>
      <c r="HI216"/>
      <c r="HJ216"/>
      <c r="HK216"/>
      <c r="HL216"/>
      <c r="HM216"/>
      <c r="HN216"/>
      <c r="HO216"/>
      <c r="HP216"/>
      <c r="HQ216"/>
      <c r="HR216"/>
      <c r="HS216"/>
      <c r="HT216"/>
      <c r="HU216"/>
      <c r="HV216"/>
      <c r="HW216"/>
      <c r="HX216"/>
      <c r="HY216"/>
      <c r="HZ216"/>
      <c r="IA216"/>
      <c r="IB216"/>
      <c r="IC216"/>
      <c r="ID216"/>
      <c r="IE216"/>
      <c r="IF216"/>
      <c r="IG216"/>
      <c r="IH216"/>
      <c r="II216"/>
      <c r="IJ216"/>
      <c r="IK216"/>
      <c r="IL216"/>
    </row>
    <row r="217" spans="1:246" s="2" customFormat="1" ht="13.8" hidden="1" x14ac:dyDescent="0.25">
      <c r="A217" s="2">
        <v>118</v>
      </c>
      <c r="B217" s="41">
        <f t="shared" ca="1" si="91"/>
        <v>49157</v>
      </c>
      <c r="C217" s="24">
        <f t="shared" si="95"/>
        <v>42236.979166666461</v>
      </c>
      <c r="D217" s="24"/>
      <c r="E217"/>
      <c r="F217"/>
      <c r="G217"/>
      <c r="H217"/>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c r="FM217"/>
      <c r="FN217"/>
      <c r="FO217"/>
      <c r="FP217"/>
      <c r="FQ217"/>
      <c r="FR217"/>
      <c r="FS217"/>
      <c r="FT217"/>
      <c r="FU217"/>
      <c r="FV217"/>
      <c r="FW217"/>
      <c r="FX217"/>
      <c r="FY217"/>
      <c r="FZ217"/>
      <c r="GA217"/>
      <c r="GB217"/>
      <c r="GC217"/>
      <c r="GD217"/>
      <c r="GE217"/>
      <c r="GF217"/>
      <c r="GG217"/>
      <c r="GH217"/>
      <c r="GI217"/>
      <c r="GJ217"/>
      <c r="GK217"/>
      <c r="GL217"/>
      <c r="GM217"/>
      <c r="GN217"/>
      <c r="GO217"/>
      <c r="GP217"/>
      <c r="GQ217"/>
      <c r="GR217"/>
      <c r="GS217"/>
      <c r="GT217"/>
      <c r="GU217"/>
      <c r="GV217"/>
      <c r="GW217"/>
      <c r="GX217"/>
      <c r="GY217"/>
      <c r="GZ217"/>
      <c r="HA217"/>
      <c r="HB217"/>
      <c r="HC217"/>
      <c r="HD217"/>
      <c r="HE217"/>
      <c r="HF217"/>
      <c r="HG217"/>
      <c r="HH217"/>
      <c r="HI217"/>
      <c r="HJ217"/>
      <c r="HK217"/>
      <c r="HL217"/>
      <c r="HM217"/>
      <c r="HN217"/>
      <c r="HO217"/>
      <c r="HP217"/>
      <c r="HQ217"/>
      <c r="HR217"/>
      <c r="HS217"/>
      <c r="HT217"/>
      <c r="HU217"/>
      <c r="HV217"/>
      <c r="HW217"/>
      <c r="HX217"/>
      <c r="HY217"/>
      <c r="HZ217"/>
      <c r="IA217"/>
      <c r="IB217"/>
      <c r="IC217"/>
      <c r="ID217"/>
      <c r="IE217"/>
      <c r="IF217"/>
      <c r="IG217"/>
      <c r="IH217"/>
      <c r="II217"/>
      <c r="IJ217"/>
      <c r="IK217"/>
      <c r="IL217"/>
    </row>
    <row r="218" spans="1:246" s="2" customFormat="1" ht="13.8" hidden="1" x14ac:dyDescent="0.25">
      <c r="A218" s="2">
        <v>119</v>
      </c>
      <c r="B218" s="41">
        <f t="shared" ca="1" si="91"/>
        <v>49188</v>
      </c>
      <c r="C218" s="24">
        <f t="shared" si="95"/>
        <v>42012.152777777577</v>
      </c>
      <c r="D218" s="24"/>
      <c r="E218"/>
      <c r="F218"/>
      <c r="G218"/>
      <c r="H218"/>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c r="FD218"/>
      <c r="FE218"/>
      <c r="FF218"/>
      <c r="FG218"/>
      <c r="FH218"/>
      <c r="FI218"/>
      <c r="FJ218"/>
      <c r="FK218"/>
      <c r="FL218"/>
      <c r="FM218"/>
      <c r="FN218"/>
      <c r="FO218"/>
      <c r="FP218"/>
      <c r="FQ218"/>
      <c r="FR218"/>
      <c r="FS218"/>
      <c r="FT218"/>
      <c r="FU218"/>
      <c r="FV218"/>
      <c r="FW218"/>
      <c r="FX218"/>
      <c r="FY218"/>
      <c r="FZ218"/>
      <c r="GA218"/>
      <c r="GB218"/>
      <c r="GC218"/>
      <c r="GD218"/>
      <c r="GE218"/>
      <c r="GF218"/>
      <c r="GG218"/>
      <c r="GH218"/>
      <c r="GI218"/>
      <c r="GJ218"/>
      <c r="GK218"/>
      <c r="GL218"/>
      <c r="GM218"/>
      <c r="GN218"/>
      <c r="GO218"/>
      <c r="GP218"/>
      <c r="GQ218"/>
      <c r="GR218"/>
      <c r="GS218"/>
      <c r="GT218"/>
      <c r="GU218"/>
      <c r="GV218"/>
      <c r="GW218"/>
      <c r="GX218"/>
      <c r="GY218"/>
      <c r="GZ218"/>
      <c r="HA218"/>
      <c r="HB218"/>
      <c r="HC218"/>
      <c r="HD218"/>
      <c r="HE218"/>
      <c r="HF218"/>
      <c r="HG218"/>
      <c r="HH218"/>
      <c r="HI218"/>
      <c r="HJ218"/>
      <c r="HK218"/>
      <c r="HL218"/>
      <c r="HM218"/>
      <c r="HN218"/>
      <c r="HO218"/>
      <c r="HP218"/>
      <c r="HQ218"/>
      <c r="HR218"/>
      <c r="HS218"/>
      <c r="HT218"/>
      <c r="HU218"/>
      <c r="HV218"/>
      <c r="HW218"/>
      <c r="HX218"/>
      <c r="HY218"/>
      <c r="HZ218"/>
      <c r="IA218"/>
      <c r="IB218"/>
      <c r="IC218"/>
      <c r="ID218"/>
      <c r="IE218"/>
      <c r="IF218"/>
      <c r="IG218"/>
      <c r="IH218"/>
      <c r="II218"/>
      <c r="IJ218"/>
      <c r="IK218"/>
      <c r="IL218"/>
    </row>
    <row r="219" spans="1:246" s="2" customFormat="1" ht="13.8" hidden="1" x14ac:dyDescent="0.25">
      <c r="A219" s="2">
        <v>120</v>
      </c>
      <c r="B219" s="41">
        <f t="shared" ca="1" si="91"/>
        <v>49218</v>
      </c>
      <c r="C219" s="24">
        <f t="shared" si="95"/>
        <v>41787.326388888687</v>
      </c>
      <c r="D219" s="24"/>
      <c r="E219"/>
      <c r="F219"/>
      <c r="G219"/>
      <c r="H219"/>
      <c r="I219"/>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c r="DU219"/>
      <c r="DV219"/>
      <c r="DW219"/>
      <c r="DX219"/>
      <c r="DY219"/>
      <c r="DZ219"/>
      <c r="EA219"/>
      <c r="EB219"/>
      <c r="EC219"/>
      <c r="ED219"/>
      <c r="EE219"/>
      <c r="EF219"/>
      <c r="EG219"/>
      <c r="EH219"/>
      <c r="EI219"/>
      <c r="EJ219"/>
      <c r="EK219"/>
      <c r="EL219"/>
      <c r="EM219"/>
      <c r="EN219"/>
      <c r="EO219"/>
      <c r="EP219"/>
      <c r="EQ219"/>
      <c r="ER219"/>
      <c r="ES219"/>
      <c r="ET219"/>
      <c r="EU219"/>
      <c r="EV219"/>
      <c r="EW219"/>
      <c r="EX219"/>
      <c r="EY219"/>
      <c r="EZ219"/>
      <c r="FA219"/>
      <c r="FB219"/>
      <c r="FC219"/>
      <c r="FD219"/>
      <c r="FE219"/>
      <c r="FF219"/>
      <c r="FG219"/>
      <c r="FH219"/>
      <c r="FI219"/>
      <c r="FJ219"/>
      <c r="FK219"/>
      <c r="FL219"/>
      <c r="FM219"/>
      <c r="FN219"/>
      <c r="FO219"/>
      <c r="FP219"/>
      <c r="FQ219"/>
      <c r="FR219"/>
      <c r="FS219"/>
      <c r="FT219"/>
      <c r="FU219"/>
      <c r="FV219"/>
      <c r="FW219"/>
      <c r="FX219"/>
      <c r="FY219"/>
      <c r="FZ219"/>
      <c r="GA219"/>
      <c r="GB219"/>
      <c r="GC219"/>
      <c r="GD219"/>
      <c r="GE219"/>
      <c r="GF219"/>
      <c r="GG219"/>
      <c r="GH219"/>
      <c r="GI219"/>
      <c r="GJ219"/>
      <c r="GK219"/>
      <c r="GL219"/>
      <c r="GM219"/>
      <c r="GN219"/>
      <c r="GO219"/>
      <c r="GP219"/>
      <c r="GQ219"/>
      <c r="GR219"/>
      <c r="GS219"/>
      <c r="GT219"/>
      <c r="GU219"/>
      <c r="GV219"/>
      <c r="GW219"/>
      <c r="GX219"/>
      <c r="GY219"/>
      <c r="GZ219"/>
      <c r="HA219"/>
      <c r="HB219"/>
      <c r="HC219"/>
      <c r="HD219"/>
      <c r="HE219"/>
      <c r="HF219"/>
      <c r="HG219"/>
      <c r="HH219"/>
      <c r="HI219"/>
      <c r="HJ219"/>
      <c r="HK219"/>
      <c r="HL219"/>
      <c r="HM219"/>
      <c r="HN219"/>
      <c r="HO219"/>
      <c r="HP219"/>
      <c r="HQ219"/>
      <c r="HR219"/>
      <c r="HS219"/>
      <c r="HT219"/>
      <c r="HU219"/>
      <c r="HV219"/>
      <c r="HW219"/>
      <c r="HX219"/>
      <c r="HY219"/>
      <c r="HZ219"/>
      <c r="IA219"/>
      <c r="IB219"/>
      <c r="IC219"/>
      <c r="ID219"/>
      <c r="IE219"/>
      <c r="IF219"/>
      <c r="IG219"/>
      <c r="IH219"/>
      <c r="II219"/>
      <c r="IJ219"/>
      <c r="IK219"/>
      <c r="IL219"/>
    </row>
    <row r="220" spans="1:246" s="2" customFormat="1" ht="13.8" hidden="1" x14ac:dyDescent="0.25">
      <c r="A220" s="2">
        <v>121</v>
      </c>
      <c r="B220" s="41">
        <f t="shared" ca="1" si="91"/>
        <v>49249</v>
      </c>
      <c r="C220" s="29">
        <f t="shared" ref="C220:C231" si="96">Q56</f>
        <v>70562.499999999694</v>
      </c>
      <c r="D220" s="24"/>
      <c r="E220"/>
      <c r="F220"/>
      <c r="G220"/>
      <c r="H220"/>
      <c r="I220"/>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c r="EY220"/>
      <c r="EZ220"/>
      <c r="FA220"/>
      <c r="FB220"/>
      <c r="FC220"/>
      <c r="FD220"/>
      <c r="FE220"/>
      <c r="FF220"/>
      <c r="FG220"/>
      <c r="FH220"/>
      <c r="FI220"/>
      <c r="FJ220"/>
      <c r="FK220"/>
      <c r="FL220"/>
      <c r="FM220"/>
      <c r="FN220"/>
      <c r="FO220"/>
      <c r="FP220"/>
      <c r="FQ220"/>
      <c r="FR220"/>
      <c r="FS220"/>
      <c r="FT220"/>
      <c r="FU220"/>
      <c r="FV220"/>
      <c r="FW220"/>
      <c r="FX220"/>
      <c r="FY220"/>
      <c r="FZ220"/>
      <c r="GA220"/>
      <c r="GB220"/>
      <c r="GC220"/>
      <c r="GD220"/>
      <c r="GE220"/>
      <c r="GF220"/>
      <c r="GG220"/>
      <c r="GH220"/>
      <c r="GI220"/>
      <c r="GJ220"/>
      <c r="GK220"/>
      <c r="GL220"/>
      <c r="GM220"/>
      <c r="GN220"/>
      <c r="GO220"/>
      <c r="GP220"/>
      <c r="GQ220"/>
      <c r="GR220"/>
      <c r="GS220"/>
      <c r="GT220"/>
      <c r="GU220"/>
      <c r="GV220"/>
      <c r="GW220"/>
      <c r="GX220"/>
      <c r="GY220"/>
      <c r="GZ220"/>
      <c r="HA220"/>
      <c r="HB220"/>
      <c r="HC220"/>
      <c r="HD220"/>
      <c r="HE220"/>
      <c r="HF220"/>
      <c r="HG220"/>
      <c r="HH220"/>
      <c r="HI220"/>
      <c r="HJ220"/>
      <c r="HK220"/>
      <c r="HL220"/>
      <c r="HM220"/>
      <c r="HN220"/>
      <c r="HO220"/>
      <c r="HP220"/>
      <c r="HQ220"/>
      <c r="HR220"/>
      <c r="HS220"/>
      <c r="HT220"/>
      <c r="HU220"/>
      <c r="HV220"/>
      <c r="HW220"/>
      <c r="HX220"/>
      <c r="HY220"/>
      <c r="HZ220"/>
      <c r="IA220"/>
      <c r="IB220"/>
      <c r="IC220"/>
      <c r="ID220"/>
      <c r="IE220"/>
      <c r="IF220"/>
      <c r="IG220"/>
      <c r="IH220"/>
      <c r="II220"/>
      <c r="IJ220"/>
      <c r="IK220"/>
      <c r="IL220"/>
    </row>
    <row r="221" spans="1:246" s="2" customFormat="1" ht="13.8" hidden="1" x14ac:dyDescent="0.25">
      <c r="A221" s="2">
        <v>122</v>
      </c>
      <c r="B221" s="41">
        <f t="shared" ca="1" si="91"/>
        <v>49279</v>
      </c>
      <c r="C221" s="29">
        <f t="shared" si="96"/>
        <v>41337.673611110913</v>
      </c>
      <c r="D221" s="24"/>
      <c r="E221"/>
      <c r="F221"/>
      <c r="G221"/>
      <c r="H221"/>
      <c r="I221"/>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c r="DR221"/>
      <c r="DS221"/>
      <c r="DT221"/>
      <c r="DU221"/>
      <c r="DV221"/>
      <c r="DW221"/>
      <c r="DX221"/>
      <c r="DY221"/>
      <c r="DZ221"/>
      <c r="EA221"/>
      <c r="EB221"/>
      <c r="EC221"/>
      <c r="ED221"/>
      <c r="EE221"/>
      <c r="EF221"/>
      <c r="EG221"/>
      <c r="EH221"/>
      <c r="EI221"/>
      <c r="EJ221"/>
      <c r="EK221"/>
      <c r="EL221"/>
      <c r="EM221"/>
      <c r="EN221"/>
      <c r="EO221"/>
      <c r="EP221"/>
      <c r="EQ221"/>
      <c r="ER221"/>
      <c r="ES221"/>
      <c r="ET221"/>
      <c r="EU221"/>
      <c r="EV221"/>
      <c r="EW221"/>
      <c r="EX221"/>
      <c r="EY221"/>
      <c r="EZ221"/>
      <c r="FA221"/>
      <c r="FB221"/>
      <c r="FC221"/>
      <c r="FD221"/>
      <c r="FE221"/>
      <c r="FF221"/>
      <c r="FG221"/>
      <c r="FH221"/>
      <c r="FI221"/>
      <c r="FJ221"/>
      <c r="FK221"/>
      <c r="FL221"/>
      <c r="FM221"/>
      <c r="FN221"/>
      <c r="FO221"/>
      <c r="FP221"/>
      <c r="FQ221"/>
      <c r="FR221"/>
      <c r="FS221"/>
      <c r="FT221"/>
      <c r="FU221"/>
      <c r="FV221"/>
      <c r="FW221"/>
      <c r="FX221"/>
      <c r="FY221"/>
      <c r="FZ221"/>
      <c r="GA221"/>
      <c r="GB221"/>
      <c r="GC221"/>
      <c r="GD221"/>
      <c r="GE221"/>
      <c r="GF221"/>
      <c r="GG221"/>
      <c r="GH221"/>
      <c r="GI221"/>
      <c r="GJ221"/>
      <c r="GK221"/>
      <c r="GL221"/>
      <c r="GM221"/>
      <c r="GN221"/>
      <c r="GO221"/>
      <c r="GP221"/>
      <c r="GQ221"/>
      <c r="GR221"/>
      <c r="GS221"/>
      <c r="GT221"/>
      <c r="GU221"/>
      <c r="GV221"/>
      <c r="GW221"/>
      <c r="GX221"/>
      <c r="GY221"/>
      <c r="GZ221"/>
      <c r="HA221"/>
      <c r="HB221"/>
      <c r="HC221"/>
      <c r="HD221"/>
      <c r="HE221"/>
      <c r="HF221"/>
      <c r="HG221"/>
      <c r="HH221"/>
      <c r="HI221"/>
      <c r="HJ221"/>
      <c r="HK221"/>
      <c r="HL221"/>
      <c r="HM221"/>
      <c r="HN221"/>
      <c r="HO221"/>
      <c r="HP221"/>
      <c r="HQ221"/>
      <c r="HR221"/>
      <c r="HS221"/>
      <c r="HT221"/>
      <c r="HU221"/>
      <c r="HV221"/>
      <c r="HW221"/>
      <c r="HX221"/>
      <c r="HY221"/>
      <c r="HZ221"/>
      <c r="IA221"/>
      <c r="IB221"/>
      <c r="IC221"/>
      <c r="ID221"/>
      <c r="IE221"/>
      <c r="IF221"/>
      <c r="IG221"/>
      <c r="IH221"/>
      <c r="II221"/>
      <c r="IJ221"/>
      <c r="IK221"/>
      <c r="IL221"/>
    </row>
    <row r="222" spans="1:246" s="2" customFormat="1" ht="13.8" hidden="1" x14ac:dyDescent="0.25">
      <c r="A222" s="2">
        <v>123</v>
      </c>
      <c r="B222" s="41">
        <f t="shared" ca="1" si="91"/>
        <v>49310</v>
      </c>
      <c r="C222" s="29">
        <f t="shared" si="96"/>
        <v>41112.847222222023</v>
      </c>
      <c r="D222" s="24"/>
      <c r="E222"/>
      <c r="F222"/>
      <c r="G222"/>
      <c r="H222"/>
      <c r="I222"/>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c r="EY222"/>
      <c r="EZ222"/>
      <c r="FA222"/>
      <c r="FB222"/>
      <c r="FC222"/>
      <c r="FD222"/>
      <c r="FE222"/>
      <c r="FF222"/>
      <c r="FG222"/>
      <c r="FH222"/>
      <c r="FI222"/>
      <c r="FJ222"/>
      <c r="FK222"/>
      <c r="FL222"/>
      <c r="FM222"/>
      <c r="FN222"/>
      <c r="FO222"/>
      <c r="FP222"/>
      <c r="FQ222"/>
      <c r="FR222"/>
      <c r="FS222"/>
      <c r="FT222"/>
      <c r="FU222"/>
      <c r="FV222"/>
      <c r="FW222"/>
      <c r="FX222"/>
      <c r="FY222"/>
      <c r="FZ222"/>
      <c r="GA222"/>
      <c r="GB222"/>
      <c r="GC222"/>
      <c r="GD222"/>
      <c r="GE222"/>
      <c r="GF222"/>
      <c r="GG222"/>
      <c r="GH222"/>
      <c r="GI222"/>
      <c r="GJ222"/>
      <c r="GK222"/>
      <c r="GL222"/>
      <c r="GM222"/>
      <c r="GN222"/>
      <c r="GO222"/>
      <c r="GP222"/>
      <c r="GQ222"/>
      <c r="GR222"/>
      <c r="GS222"/>
      <c r="GT222"/>
      <c r="GU222"/>
      <c r="GV222"/>
      <c r="GW222"/>
      <c r="GX222"/>
      <c r="GY222"/>
      <c r="GZ222"/>
      <c r="HA222"/>
      <c r="HB222"/>
      <c r="HC222"/>
      <c r="HD222"/>
      <c r="HE222"/>
      <c r="HF222"/>
      <c r="HG222"/>
      <c r="HH222"/>
      <c r="HI222"/>
      <c r="HJ222"/>
      <c r="HK222"/>
      <c r="HL222"/>
      <c r="HM222"/>
      <c r="HN222"/>
      <c r="HO222"/>
      <c r="HP222"/>
      <c r="HQ222"/>
      <c r="HR222"/>
      <c r="HS222"/>
      <c r="HT222"/>
      <c r="HU222"/>
      <c r="HV222"/>
      <c r="HW222"/>
      <c r="HX222"/>
      <c r="HY222"/>
      <c r="HZ222"/>
      <c r="IA222"/>
      <c r="IB222"/>
      <c r="IC222"/>
      <c r="ID222"/>
      <c r="IE222"/>
      <c r="IF222"/>
      <c r="IG222"/>
      <c r="IH222"/>
      <c r="II222"/>
      <c r="IJ222"/>
      <c r="IK222"/>
      <c r="IL222"/>
    </row>
    <row r="223" spans="1:246" s="2" customFormat="1" ht="13.8" hidden="1" x14ac:dyDescent="0.25">
      <c r="A223" s="2">
        <v>124</v>
      </c>
      <c r="B223" s="41">
        <f t="shared" ca="1" si="91"/>
        <v>49341</v>
      </c>
      <c r="C223" s="29">
        <f t="shared" si="96"/>
        <v>40888.020833333139</v>
      </c>
      <c r="D223" s="24"/>
      <c r="E223"/>
      <c r="F223"/>
      <c r="G223"/>
      <c r="H223"/>
      <c r="I223"/>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c r="DR223"/>
      <c r="DS223"/>
      <c r="DT223"/>
      <c r="DU223"/>
      <c r="DV223"/>
      <c r="DW223"/>
      <c r="DX223"/>
      <c r="DY223"/>
      <c r="DZ223"/>
      <c r="EA223"/>
      <c r="EB223"/>
      <c r="EC223"/>
      <c r="ED223"/>
      <c r="EE223"/>
      <c r="EF223"/>
      <c r="EG223"/>
      <c r="EH223"/>
      <c r="EI223"/>
      <c r="EJ223"/>
      <c r="EK223"/>
      <c r="EL223"/>
      <c r="EM223"/>
      <c r="EN223"/>
      <c r="EO223"/>
      <c r="EP223"/>
      <c r="EQ223"/>
      <c r="ER223"/>
      <c r="ES223"/>
      <c r="ET223"/>
      <c r="EU223"/>
      <c r="EV223"/>
      <c r="EW223"/>
      <c r="EX223"/>
      <c r="EY223"/>
      <c r="EZ223"/>
      <c r="FA223"/>
      <c r="FB223"/>
      <c r="FC223"/>
      <c r="FD223"/>
      <c r="FE223"/>
      <c r="FF223"/>
      <c r="FG223"/>
      <c r="FH223"/>
      <c r="FI223"/>
      <c r="FJ223"/>
      <c r="FK223"/>
      <c r="FL223"/>
      <c r="FM223"/>
      <c r="FN223"/>
      <c r="FO223"/>
      <c r="FP223"/>
      <c r="FQ223"/>
      <c r="FR223"/>
      <c r="FS223"/>
      <c r="FT223"/>
      <c r="FU223"/>
      <c r="FV223"/>
      <c r="FW223"/>
      <c r="FX223"/>
      <c r="FY223"/>
      <c r="FZ223"/>
      <c r="GA223"/>
      <c r="GB223"/>
      <c r="GC223"/>
      <c r="GD223"/>
      <c r="GE223"/>
      <c r="GF223"/>
      <c r="GG223"/>
      <c r="GH223"/>
      <c r="GI223"/>
      <c r="GJ223"/>
      <c r="GK223"/>
      <c r="GL223"/>
      <c r="GM223"/>
      <c r="GN223"/>
      <c r="GO223"/>
      <c r="GP223"/>
      <c r="GQ223"/>
      <c r="GR223"/>
      <c r="GS223"/>
      <c r="GT223"/>
      <c r="GU223"/>
      <c r="GV223"/>
      <c r="GW223"/>
      <c r="GX223"/>
      <c r="GY223"/>
      <c r="GZ223"/>
      <c r="HA223"/>
      <c r="HB223"/>
      <c r="HC223"/>
      <c r="HD223"/>
      <c r="HE223"/>
      <c r="HF223"/>
      <c r="HG223"/>
      <c r="HH223"/>
      <c r="HI223"/>
      <c r="HJ223"/>
      <c r="HK223"/>
      <c r="HL223"/>
      <c r="HM223"/>
      <c r="HN223"/>
      <c r="HO223"/>
      <c r="HP223"/>
      <c r="HQ223"/>
      <c r="HR223"/>
      <c r="HS223"/>
      <c r="HT223"/>
      <c r="HU223"/>
      <c r="HV223"/>
      <c r="HW223"/>
      <c r="HX223"/>
      <c r="HY223"/>
      <c r="HZ223"/>
      <c r="IA223"/>
      <c r="IB223"/>
      <c r="IC223"/>
      <c r="ID223"/>
      <c r="IE223"/>
      <c r="IF223"/>
      <c r="IG223"/>
      <c r="IH223"/>
      <c r="II223"/>
      <c r="IJ223"/>
      <c r="IK223"/>
      <c r="IL223"/>
    </row>
    <row r="224" spans="1:246" s="2" customFormat="1" ht="13.8" hidden="1" x14ac:dyDescent="0.25">
      <c r="A224" s="2">
        <v>125</v>
      </c>
      <c r="B224" s="41">
        <f t="shared" ca="1" si="91"/>
        <v>49369</v>
      </c>
      <c r="C224" s="29">
        <f t="shared" si="96"/>
        <v>40663.194444444249</v>
      </c>
      <c r="D224" s="24"/>
      <c r="E224"/>
      <c r="F224"/>
      <c r="G224"/>
      <c r="H224"/>
      <c r="I224"/>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c r="EZ224"/>
      <c r="FA224"/>
      <c r="FB224"/>
      <c r="FC224"/>
      <c r="FD224"/>
      <c r="FE224"/>
      <c r="FF224"/>
      <c r="FG224"/>
      <c r="FH224"/>
      <c r="FI224"/>
      <c r="FJ224"/>
      <c r="FK224"/>
      <c r="FL224"/>
      <c r="FM224"/>
      <c r="FN224"/>
      <c r="FO224"/>
      <c r="FP224"/>
      <c r="FQ224"/>
      <c r="FR224"/>
      <c r="FS224"/>
      <c r="FT224"/>
      <c r="FU224"/>
      <c r="FV224"/>
      <c r="FW224"/>
      <c r="FX224"/>
      <c r="FY224"/>
      <c r="FZ224"/>
      <c r="GA224"/>
      <c r="GB224"/>
      <c r="GC224"/>
      <c r="GD224"/>
      <c r="GE224"/>
      <c r="GF224"/>
      <c r="GG224"/>
      <c r="GH224"/>
      <c r="GI224"/>
      <c r="GJ224"/>
      <c r="GK224"/>
      <c r="GL224"/>
      <c r="GM224"/>
      <c r="GN224"/>
      <c r="GO224"/>
      <c r="GP224"/>
      <c r="GQ224"/>
      <c r="GR224"/>
      <c r="GS224"/>
      <c r="GT224"/>
      <c r="GU224"/>
      <c r="GV224"/>
      <c r="GW224"/>
      <c r="GX224"/>
      <c r="GY224"/>
      <c r="GZ224"/>
      <c r="HA224"/>
      <c r="HB224"/>
      <c r="HC224"/>
      <c r="HD224"/>
      <c r="HE224"/>
      <c r="HF224"/>
      <c r="HG224"/>
      <c r="HH224"/>
      <c r="HI224"/>
      <c r="HJ224"/>
      <c r="HK224"/>
      <c r="HL224"/>
      <c r="HM224"/>
      <c r="HN224"/>
      <c r="HO224"/>
      <c r="HP224"/>
      <c r="HQ224"/>
      <c r="HR224"/>
      <c r="HS224"/>
      <c r="HT224"/>
      <c r="HU224"/>
      <c r="HV224"/>
      <c r="HW224"/>
      <c r="HX224"/>
      <c r="HY224"/>
      <c r="HZ224"/>
      <c r="IA224"/>
      <c r="IB224"/>
      <c r="IC224"/>
      <c r="ID224"/>
      <c r="IE224"/>
      <c r="IF224"/>
      <c r="IG224"/>
      <c r="IH224"/>
      <c r="II224"/>
      <c r="IJ224"/>
      <c r="IK224"/>
      <c r="IL224"/>
    </row>
    <row r="225" spans="1:246" s="2" customFormat="1" ht="13.8" hidden="1" x14ac:dyDescent="0.25">
      <c r="A225" s="2">
        <v>126</v>
      </c>
      <c r="B225" s="41">
        <f t="shared" ca="1" si="91"/>
        <v>49400</v>
      </c>
      <c r="C225" s="29">
        <f t="shared" si="96"/>
        <v>40438.368055555358</v>
      </c>
      <c r="D225" s="24"/>
      <c r="E225"/>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c r="EZ225"/>
      <c r="FA225"/>
      <c r="FB225"/>
      <c r="FC225"/>
      <c r="FD225"/>
      <c r="FE225"/>
      <c r="FF225"/>
      <c r="FG225"/>
      <c r="FH225"/>
      <c r="FI225"/>
      <c r="FJ225"/>
      <c r="FK225"/>
      <c r="FL225"/>
      <c r="FM225"/>
      <c r="FN225"/>
      <c r="FO225"/>
      <c r="FP225"/>
      <c r="FQ225"/>
      <c r="FR225"/>
      <c r="FS225"/>
      <c r="FT225"/>
      <c r="FU225"/>
      <c r="FV225"/>
      <c r="FW225"/>
      <c r="FX225"/>
      <c r="FY225"/>
      <c r="FZ225"/>
      <c r="GA225"/>
      <c r="GB225"/>
      <c r="GC225"/>
      <c r="GD225"/>
      <c r="GE225"/>
      <c r="GF225"/>
      <c r="GG225"/>
      <c r="GH225"/>
      <c r="GI225"/>
      <c r="GJ225"/>
      <c r="GK225"/>
      <c r="GL225"/>
      <c r="GM225"/>
      <c r="GN225"/>
      <c r="GO225"/>
      <c r="GP225"/>
      <c r="GQ225"/>
      <c r="GR225"/>
      <c r="GS225"/>
      <c r="GT225"/>
      <c r="GU225"/>
      <c r="GV225"/>
      <c r="GW225"/>
      <c r="GX225"/>
      <c r="GY225"/>
      <c r="GZ225"/>
      <c r="HA225"/>
      <c r="HB225"/>
      <c r="HC225"/>
      <c r="HD225"/>
      <c r="HE225"/>
      <c r="HF225"/>
      <c r="HG225"/>
      <c r="HH225"/>
      <c r="HI225"/>
      <c r="HJ225"/>
      <c r="HK225"/>
      <c r="HL225"/>
      <c r="HM225"/>
      <c r="HN225"/>
      <c r="HO225"/>
      <c r="HP225"/>
      <c r="HQ225"/>
      <c r="HR225"/>
      <c r="HS225"/>
      <c r="HT225"/>
      <c r="HU225"/>
      <c r="HV225"/>
      <c r="HW225"/>
      <c r="HX225"/>
      <c r="HY225"/>
      <c r="HZ225"/>
      <c r="IA225"/>
      <c r="IB225"/>
      <c r="IC225"/>
      <c r="ID225"/>
      <c r="IE225"/>
      <c r="IF225"/>
      <c r="IG225"/>
      <c r="IH225"/>
      <c r="II225"/>
      <c r="IJ225"/>
      <c r="IK225"/>
      <c r="IL225"/>
    </row>
    <row r="226" spans="1:246" s="2" customFormat="1" ht="13.8" hidden="1" x14ac:dyDescent="0.25">
      <c r="A226" s="2">
        <v>127</v>
      </c>
      <c r="B226" s="41">
        <f t="shared" ca="1" si="91"/>
        <v>49430</v>
      </c>
      <c r="C226" s="29">
        <f t="shared" si="96"/>
        <v>40213.541666666475</v>
      </c>
      <c r="D226" s="24"/>
      <c r="E226"/>
      <c r="F226"/>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c r="EY226"/>
      <c r="EZ226"/>
      <c r="FA226"/>
      <c r="FB226"/>
      <c r="FC226"/>
      <c r="FD226"/>
      <c r="FE226"/>
      <c r="FF226"/>
      <c r="FG226"/>
      <c r="FH226"/>
      <c r="FI226"/>
      <c r="FJ226"/>
      <c r="FK226"/>
      <c r="FL226"/>
      <c r="FM226"/>
      <c r="FN226"/>
      <c r="FO226"/>
      <c r="FP226"/>
      <c r="FQ226"/>
      <c r="FR226"/>
      <c r="FS226"/>
      <c r="FT226"/>
      <c r="FU226"/>
      <c r="FV226"/>
      <c r="FW226"/>
      <c r="FX226"/>
      <c r="FY226"/>
      <c r="FZ226"/>
      <c r="GA226"/>
      <c r="GB226"/>
      <c r="GC226"/>
      <c r="GD226"/>
      <c r="GE226"/>
      <c r="GF226"/>
      <c r="GG226"/>
      <c r="GH226"/>
      <c r="GI226"/>
      <c r="GJ226"/>
      <c r="GK226"/>
      <c r="GL226"/>
      <c r="GM226"/>
      <c r="GN226"/>
      <c r="GO226"/>
      <c r="GP226"/>
      <c r="GQ226"/>
      <c r="GR226"/>
      <c r="GS226"/>
      <c r="GT226"/>
      <c r="GU226"/>
      <c r="GV226"/>
      <c r="GW226"/>
      <c r="GX226"/>
      <c r="GY226"/>
      <c r="GZ226"/>
      <c r="HA226"/>
      <c r="HB226"/>
      <c r="HC226"/>
      <c r="HD226"/>
      <c r="HE226"/>
      <c r="HF226"/>
      <c r="HG226"/>
      <c r="HH226"/>
      <c r="HI226"/>
      <c r="HJ226"/>
      <c r="HK226"/>
      <c r="HL226"/>
      <c r="HM226"/>
      <c r="HN226"/>
      <c r="HO226"/>
      <c r="HP226"/>
      <c r="HQ226"/>
      <c r="HR226"/>
      <c r="HS226"/>
      <c r="HT226"/>
      <c r="HU226"/>
      <c r="HV226"/>
      <c r="HW226"/>
      <c r="HX226"/>
      <c r="HY226"/>
      <c r="HZ226"/>
      <c r="IA226"/>
      <c r="IB226"/>
      <c r="IC226"/>
      <c r="ID226"/>
      <c r="IE226"/>
      <c r="IF226"/>
      <c r="IG226"/>
      <c r="IH226"/>
      <c r="II226"/>
      <c r="IJ226"/>
      <c r="IK226"/>
      <c r="IL226"/>
    </row>
    <row r="227" spans="1:246" s="2" customFormat="1" ht="13.8" hidden="1" x14ac:dyDescent="0.25">
      <c r="A227" s="2">
        <v>128</v>
      </c>
      <c r="B227" s="41">
        <f t="shared" ca="1" si="91"/>
        <v>49461</v>
      </c>
      <c r="C227" s="29">
        <f t="shared" si="96"/>
        <v>39988.715277777585</v>
      </c>
      <c r="D227" s="24"/>
      <c r="E227"/>
      <c r="F227"/>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c r="DW227"/>
      <c r="DX227"/>
      <c r="DY227"/>
      <c r="DZ227"/>
      <c r="EA227"/>
      <c r="EB227"/>
      <c r="EC227"/>
      <c r="ED227"/>
      <c r="EE227"/>
      <c r="EF227"/>
      <c r="EG227"/>
      <c r="EH227"/>
      <c r="EI227"/>
      <c r="EJ227"/>
      <c r="EK227"/>
      <c r="EL227"/>
      <c r="EM227"/>
      <c r="EN227"/>
      <c r="EO227"/>
      <c r="EP227"/>
      <c r="EQ227"/>
      <c r="ER227"/>
      <c r="ES227"/>
      <c r="ET227"/>
      <c r="EU227"/>
      <c r="EV227"/>
      <c r="EW227"/>
      <c r="EX227"/>
      <c r="EY227"/>
      <c r="EZ227"/>
      <c r="FA227"/>
      <c r="FB227"/>
      <c r="FC227"/>
      <c r="FD227"/>
      <c r="FE227"/>
      <c r="FF227"/>
      <c r="FG227"/>
      <c r="FH227"/>
      <c r="FI227"/>
      <c r="FJ227"/>
      <c r="FK227"/>
      <c r="FL227"/>
      <c r="FM227"/>
      <c r="FN227"/>
      <c r="FO227"/>
      <c r="FP227"/>
      <c r="FQ227"/>
      <c r="FR227"/>
      <c r="FS227"/>
      <c r="FT227"/>
      <c r="FU227"/>
      <c r="FV227"/>
      <c r="FW227"/>
      <c r="FX227"/>
      <c r="FY227"/>
      <c r="FZ227"/>
      <c r="GA227"/>
      <c r="GB227"/>
      <c r="GC227"/>
      <c r="GD227"/>
      <c r="GE227"/>
      <c r="GF227"/>
      <c r="GG227"/>
      <c r="GH227"/>
      <c r="GI227"/>
      <c r="GJ227"/>
      <c r="GK227"/>
      <c r="GL227"/>
      <c r="GM227"/>
      <c r="GN227"/>
      <c r="GO227"/>
      <c r="GP227"/>
      <c r="GQ227"/>
      <c r="GR227"/>
      <c r="GS227"/>
      <c r="GT227"/>
      <c r="GU227"/>
      <c r="GV227"/>
      <c r="GW227"/>
      <c r="GX227"/>
      <c r="GY227"/>
      <c r="GZ227"/>
      <c r="HA227"/>
      <c r="HB227"/>
      <c r="HC227"/>
      <c r="HD227"/>
      <c r="HE227"/>
      <c r="HF227"/>
      <c r="HG227"/>
      <c r="HH227"/>
      <c r="HI227"/>
      <c r="HJ227"/>
      <c r="HK227"/>
      <c r="HL227"/>
      <c r="HM227"/>
      <c r="HN227"/>
      <c r="HO227"/>
      <c r="HP227"/>
      <c r="HQ227"/>
      <c r="HR227"/>
      <c r="HS227"/>
      <c r="HT227"/>
      <c r="HU227"/>
      <c r="HV227"/>
      <c r="HW227"/>
      <c r="HX227"/>
      <c r="HY227"/>
      <c r="HZ227"/>
      <c r="IA227"/>
      <c r="IB227"/>
      <c r="IC227"/>
      <c r="ID227"/>
      <c r="IE227"/>
      <c r="IF227"/>
      <c r="IG227"/>
      <c r="IH227"/>
      <c r="II227"/>
      <c r="IJ227"/>
      <c r="IK227"/>
      <c r="IL227"/>
    </row>
    <row r="228" spans="1:246" s="2" customFormat="1" ht="13.8" hidden="1" x14ac:dyDescent="0.25">
      <c r="A228" s="2">
        <v>129</v>
      </c>
      <c r="B228" s="41">
        <f t="shared" ref="B228:B291" ca="1" si="97">EDATE(B227,1)</f>
        <v>49491</v>
      </c>
      <c r="C228" s="29">
        <f t="shared" si="96"/>
        <v>39763.888888888701</v>
      </c>
      <c r="D228" s="24"/>
      <c r="E228"/>
      <c r="F228"/>
      <c r="G228"/>
      <c r="H228"/>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c r="EZ228"/>
      <c r="FA228"/>
      <c r="FB228"/>
      <c r="FC228"/>
      <c r="FD228"/>
      <c r="FE228"/>
      <c r="FF228"/>
      <c r="FG228"/>
      <c r="FH228"/>
      <c r="FI228"/>
      <c r="FJ228"/>
      <c r="FK228"/>
      <c r="FL228"/>
      <c r="FM228"/>
      <c r="FN228"/>
      <c r="FO228"/>
      <c r="FP228"/>
      <c r="FQ228"/>
      <c r="FR228"/>
      <c r="FS228"/>
      <c r="FT228"/>
      <c r="FU228"/>
      <c r="FV228"/>
      <c r="FW228"/>
      <c r="FX228"/>
      <c r="FY228"/>
      <c r="FZ228"/>
      <c r="GA228"/>
      <c r="GB228"/>
      <c r="GC228"/>
      <c r="GD228"/>
      <c r="GE228"/>
      <c r="GF228"/>
      <c r="GG228"/>
      <c r="GH228"/>
      <c r="GI228"/>
      <c r="GJ228"/>
      <c r="GK228"/>
      <c r="GL228"/>
      <c r="GM228"/>
      <c r="GN228"/>
      <c r="GO228"/>
      <c r="GP228"/>
      <c r="GQ228"/>
      <c r="GR228"/>
      <c r="GS228"/>
      <c r="GT228"/>
      <c r="GU228"/>
      <c r="GV228"/>
      <c r="GW228"/>
      <c r="GX228"/>
      <c r="GY228"/>
      <c r="GZ228"/>
      <c r="HA228"/>
      <c r="HB228"/>
      <c r="HC228"/>
      <c r="HD228"/>
      <c r="HE228"/>
      <c r="HF228"/>
      <c r="HG228"/>
      <c r="HH228"/>
      <c r="HI228"/>
      <c r="HJ228"/>
      <c r="HK228"/>
      <c r="HL228"/>
      <c r="HM228"/>
      <c r="HN228"/>
      <c r="HO228"/>
      <c r="HP228"/>
      <c r="HQ228"/>
      <c r="HR228"/>
      <c r="HS228"/>
      <c r="HT228"/>
      <c r="HU228"/>
      <c r="HV228"/>
      <c r="HW228"/>
      <c r="HX228"/>
      <c r="HY228"/>
      <c r="HZ228"/>
      <c r="IA228"/>
      <c r="IB228"/>
      <c r="IC228"/>
      <c r="ID228"/>
      <c r="IE228"/>
      <c r="IF228"/>
      <c r="IG228"/>
      <c r="IH228"/>
      <c r="II228"/>
      <c r="IJ228"/>
      <c r="IK228"/>
      <c r="IL228"/>
    </row>
    <row r="229" spans="1:246" s="2" customFormat="1" ht="13.8" hidden="1" x14ac:dyDescent="0.25">
      <c r="A229" s="2">
        <v>130</v>
      </c>
      <c r="B229" s="41">
        <f t="shared" ca="1" si="97"/>
        <v>49522</v>
      </c>
      <c r="C229" s="29">
        <f t="shared" si="96"/>
        <v>39539.062499999811</v>
      </c>
      <c r="D229" s="24"/>
      <c r="E229"/>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c r="DR229"/>
      <c r="DS229"/>
      <c r="DT229"/>
      <c r="DU229"/>
      <c r="DV229"/>
      <c r="DW229"/>
      <c r="DX229"/>
      <c r="DY229"/>
      <c r="DZ229"/>
      <c r="EA229"/>
      <c r="EB229"/>
      <c r="EC229"/>
      <c r="ED229"/>
      <c r="EE229"/>
      <c r="EF229"/>
      <c r="EG229"/>
      <c r="EH229"/>
      <c r="EI229"/>
      <c r="EJ229"/>
      <c r="EK229"/>
      <c r="EL229"/>
      <c r="EM229"/>
      <c r="EN229"/>
      <c r="EO229"/>
      <c r="EP229"/>
      <c r="EQ229"/>
      <c r="ER229"/>
      <c r="ES229"/>
      <c r="ET229"/>
      <c r="EU229"/>
      <c r="EV229"/>
      <c r="EW229"/>
      <c r="EX229"/>
      <c r="EY229"/>
      <c r="EZ229"/>
      <c r="FA229"/>
      <c r="FB229"/>
      <c r="FC229"/>
      <c r="FD229"/>
      <c r="FE229"/>
      <c r="FF229"/>
      <c r="FG229"/>
      <c r="FH229"/>
      <c r="FI229"/>
      <c r="FJ229"/>
      <c r="FK229"/>
      <c r="FL229"/>
      <c r="FM229"/>
      <c r="FN229"/>
      <c r="FO229"/>
      <c r="FP229"/>
      <c r="FQ229"/>
      <c r="FR229"/>
      <c r="FS229"/>
      <c r="FT229"/>
      <c r="FU229"/>
      <c r="FV229"/>
      <c r="FW229"/>
      <c r="FX229"/>
      <c r="FY229"/>
      <c r="FZ229"/>
      <c r="GA229"/>
      <c r="GB229"/>
      <c r="GC229"/>
      <c r="GD229"/>
      <c r="GE229"/>
      <c r="GF229"/>
      <c r="GG229"/>
      <c r="GH229"/>
      <c r="GI229"/>
      <c r="GJ229"/>
      <c r="GK229"/>
      <c r="GL229"/>
      <c r="GM229"/>
      <c r="GN229"/>
      <c r="GO229"/>
      <c r="GP229"/>
      <c r="GQ229"/>
      <c r="GR229"/>
      <c r="GS229"/>
      <c r="GT229"/>
      <c r="GU229"/>
      <c r="GV229"/>
      <c r="GW229"/>
      <c r="GX229"/>
      <c r="GY229"/>
      <c r="GZ229"/>
      <c r="HA229"/>
      <c r="HB229"/>
      <c r="HC229"/>
      <c r="HD229"/>
      <c r="HE229"/>
      <c r="HF229"/>
      <c r="HG229"/>
      <c r="HH229"/>
      <c r="HI229"/>
      <c r="HJ229"/>
      <c r="HK229"/>
      <c r="HL229"/>
      <c r="HM229"/>
      <c r="HN229"/>
      <c r="HO229"/>
      <c r="HP229"/>
      <c r="HQ229"/>
      <c r="HR229"/>
      <c r="HS229"/>
      <c r="HT229"/>
      <c r="HU229"/>
      <c r="HV229"/>
      <c r="HW229"/>
      <c r="HX229"/>
      <c r="HY229"/>
      <c r="HZ229"/>
      <c r="IA229"/>
      <c r="IB229"/>
      <c r="IC229"/>
      <c r="ID229"/>
      <c r="IE229"/>
      <c r="IF229"/>
      <c r="IG229"/>
      <c r="IH229"/>
      <c r="II229"/>
      <c r="IJ229"/>
      <c r="IK229"/>
      <c r="IL229"/>
    </row>
    <row r="230" spans="1:246" s="2" customFormat="1" ht="13.8" hidden="1" x14ac:dyDescent="0.25">
      <c r="A230" s="2">
        <v>131</v>
      </c>
      <c r="B230" s="41">
        <f t="shared" ca="1" si="97"/>
        <v>49553</v>
      </c>
      <c r="C230" s="29">
        <f t="shared" si="96"/>
        <v>39314.23611111092</v>
      </c>
      <c r="D230" s="24"/>
      <c r="E230"/>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c r="DR230"/>
      <c r="DS230"/>
      <c r="DT230"/>
      <c r="DU230"/>
      <c r="DV230"/>
      <c r="DW230"/>
      <c r="DX230"/>
      <c r="DY230"/>
      <c r="DZ230"/>
      <c r="EA230"/>
      <c r="EB230"/>
      <c r="EC230"/>
      <c r="ED230"/>
      <c r="EE230"/>
      <c r="EF230"/>
      <c r="EG230"/>
      <c r="EH230"/>
      <c r="EI230"/>
      <c r="EJ230"/>
      <c r="EK230"/>
      <c r="EL230"/>
      <c r="EM230"/>
      <c r="EN230"/>
      <c r="EO230"/>
      <c r="EP230"/>
      <c r="EQ230"/>
      <c r="ER230"/>
      <c r="ES230"/>
      <c r="ET230"/>
      <c r="EU230"/>
      <c r="EV230"/>
      <c r="EW230"/>
      <c r="EX230"/>
      <c r="EY230"/>
      <c r="EZ230"/>
      <c r="FA230"/>
      <c r="FB230"/>
      <c r="FC230"/>
      <c r="FD230"/>
      <c r="FE230"/>
      <c r="FF230"/>
      <c r="FG230"/>
      <c r="FH230"/>
      <c r="FI230"/>
      <c r="FJ230"/>
      <c r="FK230"/>
      <c r="FL230"/>
      <c r="FM230"/>
      <c r="FN230"/>
      <c r="FO230"/>
      <c r="FP230"/>
      <c r="FQ230"/>
      <c r="FR230"/>
      <c r="FS230"/>
      <c r="FT230"/>
      <c r="FU230"/>
      <c r="FV230"/>
      <c r="FW230"/>
      <c r="FX230"/>
      <c r="FY230"/>
      <c r="FZ230"/>
      <c r="GA230"/>
      <c r="GB230"/>
      <c r="GC230"/>
      <c r="GD230"/>
      <c r="GE230"/>
      <c r="GF230"/>
      <c r="GG230"/>
      <c r="GH230"/>
      <c r="GI230"/>
      <c r="GJ230"/>
      <c r="GK230"/>
      <c r="GL230"/>
      <c r="GM230"/>
      <c r="GN230"/>
      <c r="GO230"/>
      <c r="GP230"/>
      <c r="GQ230"/>
      <c r="GR230"/>
      <c r="GS230"/>
      <c r="GT230"/>
      <c r="GU230"/>
      <c r="GV230"/>
      <c r="GW230"/>
      <c r="GX230"/>
      <c r="GY230"/>
      <c r="GZ230"/>
      <c r="HA230"/>
      <c r="HB230"/>
      <c r="HC230"/>
      <c r="HD230"/>
      <c r="HE230"/>
      <c r="HF230"/>
      <c r="HG230"/>
      <c r="HH230"/>
      <c r="HI230"/>
      <c r="HJ230"/>
      <c r="HK230"/>
      <c r="HL230"/>
      <c r="HM230"/>
      <c r="HN230"/>
      <c r="HO230"/>
      <c r="HP230"/>
      <c r="HQ230"/>
      <c r="HR230"/>
      <c r="HS230"/>
      <c r="HT230"/>
      <c r="HU230"/>
      <c r="HV230"/>
      <c r="HW230"/>
      <c r="HX230"/>
      <c r="HY230"/>
      <c r="HZ230"/>
      <c r="IA230"/>
      <c r="IB230"/>
      <c r="IC230"/>
      <c r="ID230"/>
      <c r="IE230"/>
      <c r="IF230"/>
      <c r="IG230"/>
      <c r="IH230"/>
      <c r="II230"/>
      <c r="IJ230"/>
      <c r="IK230"/>
      <c r="IL230"/>
    </row>
    <row r="231" spans="1:246" s="2" customFormat="1" ht="13.8" hidden="1" x14ac:dyDescent="0.25">
      <c r="A231" s="2">
        <v>132</v>
      </c>
      <c r="B231" s="41">
        <f t="shared" ca="1" si="97"/>
        <v>49583</v>
      </c>
      <c r="C231" s="29">
        <f t="shared" si="96"/>
        <v>39089.409722222037</v>
      </c>
      <c r="D231" s="24"/>
      <c r="E231"/>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c r="EY231"/>
      <c r="EZ231"/>
      <c r="FA231"/>
      <c r="FB231"/>
      <c r="FC231"/>
      <c r="FD231"/>
      <c r="FE231"/>
      <c r="FF231"/>
      <c r="FG231"/>
      <c r="FH231"/>
      <c r="FI231"/>
      <c r="FJ231"/>
      <c r="FK231"/>
      <c r="FL231"/>
      <c r="FM231"/>
      <c r="FN231"/>
      <c r="FO231"/>
      <c r="FP231"/>
      <c r="FQ231"/>
      <c r="FR231"/>
      <c r="FS231"/>
      <c r="FT231"/>
      <c r="FU231"/>
      <c r="FV231"/>
      <c r="FW231"/>
      <c r="FX231"/>
      <c r="FY231"/>
      <c r="FZ231"/>
      <c r="GA231"/>
      <c r="GB231"/>
      <c r="GC231"/>
      <c r="GD231"/>
      <c r="GE231"/>
      <c r="GF231"/>
      <c r="GG231"/>
      <c r="GH231"/>
      <c r="GI231"/>
      <c r="GJ231"/>
      <c r="GK231"/>
      <c r="GL231"/>
      <c r="GM231"/>
      <c r="GN231"/>
      <c r="GO231"/>
      <c r="GP231"/>
      <c r="GQ231"/>
      <c r="GR231"/>
      <c r="GS231"/>
      <c r="GT231"/>
      <c r="GU231"/>
      <c r="GV231"/>
      <c r="GW231"/>
      <c r="GX231"/>
      <c r="GY231"/>
      <c r="GZ231"/>
      <c r="HA231"/>
      <c r="HB231"/>
      <c r="HC231"/>
      <c r="HD231"/>
      <c r="HE231"/>
      <c r="HF231"/>
      <c r="HG231"/>
      <c r="HH231"/>
      <c r="HI231"/>
      <c r="HJ231"/>
      <c r="HK231"/>
      <c r="HL231"/>
      <c r="HM231"/>
      <c r="HN231"/>
      <c r="HO231"/>
      <c r="HP231"/>
      <c r="HQ231"/>
      <c r="HR231"/>
      <c r="HS231"/>
      <c r="HT231"/>
      <c r="HU231"/>
      <c r="HV231"/>
      <c r="HW231"/>
      <c r="HX231"/>
      <c r="HY231"/>
      <c r="HZ231"/>
      <c r="IA231"/>
      <c r="IB231"/>
      <c r="IC231"/>
      <c r="ID231"/>
      <c r="IE231"/>
      <c r="IF231"/>
      <c r="IG231"/>
      <c r="IH231"/>
      <c r="II231"/>
      <c r="IJ231"/>
      <c r="IK231"/>
      <c r="IL231"/>
    </row>
    <row r="232" spans="1:246" s="2" customFormat="1" ht="13.8" hidden="1" x14ac:dyDescent="0.25">
      <c r="A232" s="2">
        <v>133</v>
      </c>
      <c r="B232" s="41">
        <f t="shared" ca="1" si="97"/>
        <v>49614</v>
      </c>
      <c r="C232" s="29">
        <f t="shared" ref="C232:C243" si="98">U56</f>
        <v>66464.583333333052</v>
      </c>
      <c r="D232" s="24"/>
      <c r="E232"/>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c r="DR232"/>
      <c r="DS232"/>
      <c r="DT232"/>
      <c r="DU232"/>
      <c r="DV232"/>
      <c r="DW232"/>
      <c r="DX232"/>
      <c r="DY232"/>
      <c r="DZ232"/>
      <c r="EA232"/>
      <c r="EB232"/>
      <c r="EC232"/>
      <c r="ED232"/>
      <c r="EE232"/>
      <c r="EF232"/>
      <c r="EG232"/>
      <c r="EH232"/>
      <c r="EI232"/>
      <c r="EJ232"/>
      <c r="EK232"/>
      <c r="EL232"/>
      <c r="EM232"/>
      <c r="EN232"/>
      <c r="EO232"/>
      <c r="EP232"/>
      <c r="EQ232"/>
      <c r="ER232"/>
      <c r="ES232"/>
      <c r="ET232"/>
      <c r="EU232"/>
      <c r="EV232"/>
      <c r="EW232"/>
      <c r="EX232"/>
      <c r="EY232"/>
      <c r="EZ232"/>
      <c r="FA232"/>
      <c r="FB232"/>
      <c r="FC232"/>
      <c r="FD232"/>
      <c r="FE232"/>
      <c r="FF232"/>
      <c r="FG232"/>
      <c r="FH232"/>
      <c r="FI232"/>
      <c r="FJ232"/>
      <c r="FK232"/>
      <c r="FL232"/>
      <c r="FM232"/>
      <c r="FN232"/>
      <c r="FO232"/>
      <c r="FP232"/>
      <c r="FQ232"/>
      <c r="FR232"/>
      <c r="FS232"/>
      <c r="FT232"/>
      <c r="FU232"/>
      <c r="FV232"/>
      <c r="FW232"/>
      <c r="FX232"/>
      <c r="FY232"/>
      <c r="FZ232"/>
      <c r="GA232"/>
      <c r="GB232"/>
      <c r="GC232"/>
      <c r="GD232"/>
      <c r="GE232"/>
      <c r="GF232"/>
      <c r="GG232"/>
      <c r="GH232"/>
      <c r="GI232"/>
      <c r="GJ232"/>
      <c r="GK232"/>
      <c r="GL232"/>
      <c r="GM232"/>
      <c r="GN232"/>
      <c r="GO232"/>
      <c r="GP232"/>
      <c r="GQ232"/>
      <c r="GR232"/>
      <c r="GS232"/>
      <c r="GT232"/>
      <c r="GU232"/>
      <c r="GV232"/>
      <c r="GW232"/>
      <c r="GX232"/>
      <c r="GY232"/>
      <c r="GZ232"/>
      <c r="HA232"/>
      <c r="HB232"/>
      <c r="HC232"/>
      <c r="HD232"/>
      <c r="HE232"/>
      <c r="HF232"/>
      <c r="HG232"/>
      <c r="HH232"/>
      <c r="HI232"/>
      <c r="HJ232"/>
      <c r="HK232"/>
      <c r="HL232"/>
      <c r="HM232"/>
      <c r="HN232"/>
      <c r="HO232"/>
      <c r="HP232"/>
      <c r="HQ232"/>
      <c r="HR232"/>
      <c r="HS232"/>
      <c r="HT232"/>
      <c r="HU232"/>
      <c r="HV232"/>
      <c r="HW232"/>
      <c r="HX232"/>
      <c r="HY232"/>
      <c r="HZ232"/>
      <c r="IA232"/>
      <c r="IB232"/>
      <c r="IC232"/>
      <c r="ID232"/>
      <c r="IE232"/>
      <c r="IF232"/>
      <c r="IG232"/>
      <c r="IH232"/>
      <c r="II232"/>
      <c r="IJ232"/>
      <c r="IK232"/>
      <c r="IL232"/>
    </row>
    <row r="233" spans="1:246" s="2" customFormat="1" ht="13.8" hidden="1" x14ac:dyDescent="0.25">
      <c r="A233" s="2">
        <v>134</v>
      </c>
      <c r="B233" s="41">
        <f t="shared" ca="1" si="97"/>
        <v>49644</v>
      </c>
      <c r="C233" s="29">
        <f t="shared" si="98"/>
        <v>38639.756944444263</v>
      </c>
      <c r="D233" s="24"/>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c r="EY233"/>
      <c r="EZ233"/>
      <c r="FA233"/>
      <c r="FB233"/>
      <c r="FC233"/>
      <c r="FD233"/>
      <c r="FE233"/>
      <c r="FF233"/>
      <c r="FG233"/>
      <c r="FH233"/>
      <c r="FI233"/>
      <c r="FJ233"/>
      <c r="FK233"/>
      <c r="FL233"/>
      <c r="FM233"/>
      <c r="FN233"/>
      <c r="FO233"/>
      <c r="FP233"/>
      <c r="FQ233"/>
      <c r="FR233"/>
      <c r="FS233"/>
      <c r="FT233"/>
      <c r="FU233"/>
      <c r="FV233"/>
      <c r="FW233"/>
      <c r="FX233"/>
      <c r="FY233"/>
      <c r="FZ233"/>
      <c r="GA233"/>
      <c r="GB233"/>
      <c r="GC233"/>
      <c r="GD233"/>
      <c r="GE233"/>
      <c r="GF233"/>
      <c r="GG233"/>
      <c r="GH233"/>
      <c r="GI233"/>
      <c r="GJ233"/>
      <c r="GK233"/>
      <c r="GL233"/>
      <c r="GM233"/>
      <c r="GN233"/>
      <c r="GO233"/>
      <c r="GP233"/>
      <c r="GQ233"/>
      <c r="GR233"/>
      <c r="GS233"/>
      <c r="GT233"/>
      <c r="GU233"/>
      <c r="GV233"/>
      <c r="GW233"/>
      <c r="GX233"/>
      <c r="GY233"/>
      <c r="GZ233"/>
      <c r="HA233"/>
      <c r="HB233"/>
      <c r="HC233"/>
      <c r="HD233"/>
      <c r="HE233"/>
      <c r="HF233"/>
      <c r="HG233"/>
      <c r="HH233"/>
      <c r="HI233"/>
      <c r="HJ233"/>
      <c r="HK233"/>
      <c r="HL233"/>
      <c r="HM233"/>
      <c r="HN233"/>
      <c r="HO233"/>
      <c r="HP233"/>
      <c r="HQ233"/>
      <c r="HR233"/>
      <c r="HS233"/>
      <c r="HT233"/>
      <c r="HU233"/>
      <c r="HV233"/>
      <c r="HW233"/>
      <c r="HX233"/>
      <c r="HY233"/>
      <c r="HZ233"/>
      <c r="IA233"/>
      <c r="IB233"/>
      <c r="IC233"/>
      <c r="ID233"/>
      <c r="IE233"/>
      <c r="IF233"/>
      <c r="IG233"/>
      <c r="IH233"/>
      <c r="II233"/>
      <c r="IJ233"/>
      <c r="IK233"/>
      <c r="IL233"/>
    </row>
    <row r="234" spans="1:246" s="2" customFormat="1" ht="13.8" hidden="1" x14ac:dyDescent="0.25">
      <c r="A234" s="2">
        <v>135</v>
      </c>
      <c r="B234" s="41">
        <f t="shared" ca="1" si="97"/>
        <v>49675</v>
      </c>
      <c r="C234" s="29">
        <f t="shared" si="98"/>
        <v>38414.930555555373</v>
      </c>
      <c r="D234" s="2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c r="DR234"/>
      <c r="DS234"/>
      <c r="DT234"/>
      <c r="DU234"/>
      <c r="DV234"/>
      <c r="DW234"/>
      <c r="DX234"/>
      <c r="DY234"/>
      <c r="DZ234"/>
      <c r="EA234"/>
      <c r="EB234"/>
      <c r="EC234"/>
      <c r="ED234"/>
      <c r="EE234"/>
      <c r="EF234"/>
      <c r="EG234"/>
      <c r="EH234"/>
      <c r="EI234"/>
      <c r="EJ234"/>
      <c r="EK234"/>
      <c r="EL234"/>
      <c r="EM234"/>
      <c r="EN234"/>
      <c r="EO234"/>
      <c r="EP234"/>
      <c r="EQ234"/>
      <c r="ER234"/>
      <c r="ES234"/>
      <c r="ET234"/>
      <c r="EU234"/>
      <c r="EV234"/>
      <c r="EW234"/>
      <c r="EX234"/>
      <c r="EY234"/>
      <c r="EZ234"/>
      <c r="FA234"/>
      <c r="FB234"/>
      <c r="FC234"/>
      <c r="FD234"/>
      <c r="FE234"/>
      <c r="FF234"/>
      <c r="FG234"/>
      <c r="FH234"/>
      <c r="FI234"/>
      <c r="FJ234"/>
      <c r="FK234"/>
      <c r="FL234"/>
      <c r="FM234"/>
      <c r="FN234"/>
      <c r="FO234"/>
      <c r="FP234"/>
      <c r="FQ234"/>
      <c r="FR234"/>
      <c r="FS234"/>
      <c r="FT234"/>
      <c r="FU234"/>
      <c r="FV234"/>
      <c r="FW234"/>
      <c r="FX234"/>
      <c r="FY234"/>
      <c r="FZ234"/>
      <c r="GA234"/>
      <c r="GB234"/>
      <c r="GC234"/>
      <c r="GD234"/>
      <c r="GE234"/>
      <c r="GF234"/>
      <c r="GG234"/>
      <c r="GH234"/>
      <c r="GI234"/>
      <c r="GJ234"/>
      <c r="GK234"/>
      <c r="GL234"/>
      <c r="GM234"/>
      <c r="GN234"/>
      <c r="GO234"/>
      <c r="GP234"/>
      <c r="GQ234"/>
      <c r="GR234"/>
      <c r="GS234"/>
      <c r="GT234"/>
      <c r="GU234"/>
      <c r="GV234"/>
      <c r="GW234"/>
      <c r="GX234"/>
      <c r="GY234"/>
      <c r="GZ234"/>
      <c r="HA234"/>
      <c r="HB234"/>
      <c r="HC234"/>
      <c r="HD234"/>
      <c r="HE234"/>
      <c r="HF234"/>
      <c r="HG234"/>
      <c r="HH234"/>
      <c r="HI234"/>
      <c r="HJ234"/>
      <c r="HK234"/>
      <c r="HL234"/>
      <c r="HM234"/>
      <c r="HN234"/>
      <c r="HO234"/>
      <c r="HP234"/>
      <c r="HQ234"/>
      <c r="HR234"/>
      <c r="HS234"/>
      <c r="HT234"/>
      <c r="HU234"/>
      <c r="HV234"/>
      <c r="HW234"/>
      <c r="HX234"/>
      <c r="HY234"/>
      <c r="HZ234"/>
      <c r="IA234"/>
      <c r="IB234"/>
      <c r="IC234"/>
      <c r="ID234"/>
      <c r="IE234"/>
      <c r="IF234"/>
      <c r="IG234"/>
      <c r="IH234"/>
      <c r="II234"/>
      <c r="IJ234"/>
      <c r="IK234"/>
      <c r="IL234"/>
    </row>
    <row r="235" spans="1:246" s="2" customFormat="1" ht="13.8" hidden="1" x14ac:dyDescent="0.25">
      <c r="A235" s="2">
        <v>136</v>
      </c>
      <c r="B235" s="41">
        <f t="shared" ca="1" si="97"/>
        <v>49706</v>
      </c>
      <c r="C235" s="29">
        <f t="shared" si="98"/>
        <v>38190.104166666482</v>
      </c>
      <c r="D235" s="24"/>
      <c r="E235"/>
      <c r="F235"/>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c r="EY235"/>
      <c r="EZ235"/>
      <c r="FA235"/>
      <c r="FB235"/>
      <c r="FC235"/>
      <c r="FD235"/>
      <c r="FE235"/>
      <c r="FF235"/>
      <c r="FG235"/>
      <c r="FH235"/>
      <c r="FI235"/>
      <c r="FJ235"/>
      <c r="FK235"/>
      <c r="FL235"/>
      <c r="FM235"/>
      <c r="FN235"/>
      <c r="FO235"/>
      <c r="FP235"/>
      <c r="FQ235"/>
      <c r="FR235"/>
      <c r="FS235"/>
      <c r="FT235"/>
      <c r="FU235"/>
      <c r="FV235"/>
      <c r="FW235"/>
      <c r="FX235"/>
      <c r="FY235"/>
      <c r="FZ235"/>
      <c r="GA235"/>
      <c r="GB235"/>
      <c r="GC235"/>
      <c r="GD235"/>
      <c r="GE235"/>
      <c r="GF235"/>
      <c r="GG235"/>
      <c r="GH235"/>
      <c r="GI235"/>
      <c r="GJ235"/>
      <c r="GK235"/>
      <c r="GL235"/>
      <c r="GM235"/>
      <c r="GN235"/>
      <c r="GO235"/>
      <c r="GP235"/>
      <c r="GQ235"/>
      <c r="GR235"/>
      <c r="GS235"/>
      <c r="GT235"/>
      <c r="GU235"/>
      <c r="GV235"/>
      <c r="GW235"/>
      <c r="GX235"/>
      <c r="GY235"/>
      <c r="GZ235"/>
      <c r="HA235"/>
      <c r="HB235"/>
      <c r="HC235"/>
      <c r="HD235"/>
      <c r="HE235"/>
      <c r="HF235"/>
      <c r="HG235"/>
      <c r="HH235"/>
      <c r="HI235"/>
      <c r="HJ235"/>
      <c r="HK235"/>
      <c r="HL235"/>
      <c r="HM235"/>
      <c r="HN235"/>
      <c r="HO235"/>
      <c r="HP235"/>
      <c r="HQ235"/>
      <c r="HR235"/>
      <c r="HS235"/>
      <c r="HT235"/>
      <c r="HU235"/>
      <c r="HV235"/>
      <c r="HW235"/>
      <c r="HX235"/>
      <c r="HY235"/>
      <c r="HZ235"/>
      <c r="IA235"/>
      <c r="IB235"/>
      <c r="IC235"/>
      <c r="ID235"/>
      <c r="IE235"/>
      <c r="IF235"/>
      <c r="IG235"/>
      <c r="IH235"/>
      <c r="II235"/>
      <c r="IJ235"/>
      <c r="IK235"/>
      <c r="IL235"/>
    </row>
    <row r="236" spans="1:246" s="2" customFormat="1" ht="13.8" hidden="1" x14ac:dyDescent="0.25">
      <c r="A236" s="2">
        <v>137</v>
      </c>
      <c r="B236" s="41">
        <f t="shared" ca="1" si="97"/>
        <v>49735</v>
      </c>
      <c r="C236" s="29">
        <f t="shared" si="98"/>
        <v>37965.277777777599</v>
      </c>
      <c r="D236" s="24"/>
      <c r="E236"/>
      <c r="F236"/>
      <c r="G236"/>
      <c r="H236"/>
      <c r="I236"/>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c r="EY236"/>
      <c r="EZ236"/>
      <c r="FA236"/>
      <c r="FB236"/>
      <c r="FC236"/>
      <c r="FD236"/>
      <c r="FE236"/>
      <c r="FF236"/>
      <c r="FG236"/>
      <c r="FH236"/>
      <c r="FI236"/>
      <c r="FJ236"/>
      <c r="FK236"/>
      <c r="FL236"/>
      <c r="FM236"/>
      <c r="FN236"/>
      <c r="FO236"/>
      <c r="FP236"/>
      <c r="FQ236"/>
      <c r="FR236"/>
      <c r="FS236"/>
      <c r="FT236"/>
      <c r="FU236"/>
      <c r="FV236"/>
      <c r="FW236"/>
      <c r="FX236"/>
      <c r="FY236"/>
      <c r="FZ236"/>
      <c r="GA236"/>
      <c r="GB236"/>
      <c r="GC236"/>
      <c r="GD236"/>
      <c r="GE236"/>
      <c r="GF236"/>
      <c r="GG236"/>
      <c r="GH236"/>
      <c r="GI236"/>
      <c r="GJ236"/>
      <c r="GK236"/>
      <c r="GL236"/>
      <c r="GM236"/>
      <c r="GN236"/>
      <c r="GO236"/>
      <c r="GP236"/>
      <c r="GQ236"/>
      <c r="GR236"/>
      <c r="GS236"/>
      <c r="GT236"/>
      <c r="GU236"/>
      <c r="GV236"/>
      <c r="GW236"/>
      <c r="GX236"/>
      <c r="GY236"/>
      <c r="GZ236"/>
      <c r="HA236"/>
      <c r="HB236"/>
      <c r="HC236"/>
      <c r="HD236"/>
      <c r="HE236"/>
      <c r="HF236"/>
      <c r="HG236"/>
      <c r="HH236"/>
      <c r="HI236"/>
      <c r="HJ236"/>
      <c r="HK236"/>
      <c r="HL236"/>
      <c r="HM236"/>
      <c r="HN236"/>
      <c r="HO236"/>
      <c r="HP236"/>
      <c r="HQ236"/>
      <c r="HR236"/>
      <c r="HS236"/>
      <c r="HT236"/>
      <c r="HU236"/>
      <c r="HV236"/>
      <c r="HW236"/>
      <c r="HX236"/>
      <c r="HY236"/>
      <c r="HZ236"/>
      <c r="IA236"/>
      <c r="IB236"/>
      <c r="IC236"/>
      <c r="ID236"/>
      <c r="IE236"/>
      <c r="IF236"/>
      <c r="IG236"/>
      <c r="IH236"/>
      <c r="II236"/>
      <c r="IJ236"/>
      <c r="IK236"/>
      <c r="IL236"/>
    </row>
    <row r="237" spans="1:246" s="2" customFormat="1" ht="13.8" hidden="1" x14ac:dyDescent="0.25">
      <c r="A237" s="2">
        <v>138</v>
      </c>
      <c r="B237" s="41">
        <f t="shared" ca="1" si="97"/>
        <v>49766</v>
      </c>
      <c r="C237" s="29">
        <f t="shared" si="98"/>
        <v>37740.451388888709</v>
      </c>
      <c r="D237" s="24"/>
      <c r="E237"/>
      <c r="F237"/>
      <c r="G237"/>
      <c r="H237"/>
      <c r="I237"/>
      <c r="J237"/>
      <c r="K23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c r="DR237"/>
      <c r="DS237"/>
      <c r="DT237"/>
      <c r="DU237"/>
      <c r="DV237"/>
      <c r="DW237"/>
      <c r="DX237"/>
      <c r="DY237"/>
      <c r="DZ237"/>
      <c r="EA237"/>
      <c r="EB237"/>
      <c r="EC237"/>
      <c r="ED237"/>
      <c r="EE237"/>
      <c r="EF237"/>
      <c r="EG237"/>
      <c r="EH237"/>
      <c r="EI237"/>
      <c r="EJ237"/>
      <c r="EK237"/>
      <c r="EL237"/>
      <c r="EM237"/>
      <c r="EN237"/>
      <c r="EO237"/>
      <c r="EP237"/>
      <c r="EQ237"/>
      <c r="ER237"/>
      <c r="ES237"/>
      <c r="ET237"/>
      <c r="EU237"/>
      <c r="EV237"/>
      <c r="EW237"/>
      <c r="EX237"/>
      <c r="EY237"/>
      <c r="EZ237"/>
      <c r="FA237"/>
      <c r="FB237"/>
      <c r="FC237"/>
      <c r="FD237"/>
      <c r="FE237"/>
      <c r="FF237"/>
      <c r="FG237"/>
      <c r="FH237"/>
      <c r="FI237"/>
      <c r="FJ237"/>
      <c r="FK237"/>
      <c r="FL237"/>
      <c r="FM237"/>
      <c r="FN237"/>
      <c r="FO237"/>
      <c r="FP237"/>
      <c r="FQ237"/>
      <c r="FR237"/>
      <c r="FS237"/>
      <c r="FT237"/>
      <c r="FU237"/>
      <c r="FV237"/>
      <c r="FW237"/>
      <c r="FX237"/>
      <c r="FY237"/>
      <c r="FZ237"/>
      <c r="GA237"/>
      <c r="GB237"/>
      <c r="GC237"/>
      <c r="GD237"/>
      <c r="GE237"/>
      <c r="GF237"/>
      <c r="GG237"/>
      <c r="GH237"/>
      <c r="GI237"/>
      <c r="GJ237"/>
      <c r="GK237"/>
      <c r="GL237"/>
      <c r="GM237"/>
      <c r="GN237"/>
      <c r="GO237"/>
      <c r="GP237"/>
      <c r="GQ237"/>
      <c r="GR237"/>
      <c r="GS237"/>
      <c r="GT237"/>
      <c r="GU237"/>
      <c r="GV237"/>
      <c r="GW237"/>
      <c r="GX237"/>
      <c r="GY237"/>
      <c r="GZ237"/>
      <c r="HA237"/>
      <c r="HB237"/>
      <c r="HC237"/>
      <c r="HD237"/>
      <c r="HE237"/>
      <c r="HF237"/>
      <c r="HG237"/>
      <c r="HH237"/>
      <c r="HI237"/>
      <c r="HJ237"/>
      <c r="HK237"/>
      <c r="HL237"/>
      <c r="HM237"/>
      <c r="HN237"/>
      <c r="HO237"/>
      <c r="HP237"/>
      <c r="HQ237"/>
      <c r="HR237"/>
      <c r="HS237"/>
      <c r="HT237"/>
      <c r="HU237"/>
      <c r="HV237"/>
      <c r="HW237"/>
      <c r="HX237"/>
      <c r="HY237"/>
      <c r="HZ237"/>
      <c r="IA237"/>
      <c r="IB237"/>
      <c r="IC237"/>
      <c r="ID237"/>
      <c r="IE237"/>
      <c r="IF237"/>
      <c r="IG237"/>
      <c r="IH237"/>
      <c r="II237"/>
      <c r="IJ237"/>
      <c r="IK237"/>
      <c r="IL237"/>
    </row>
    <row r="238" spans="1:246" s="2" customFormat="1" ht="13.8" hidden="1" x14ac:dyDescent="0.25">
      <c r="A238" s="2">
        <v>139</v>
      </c>
      <c r="B238" s="41">
        <f t="shared" ca="1" si="97"/>
        <v>49796</v>
      </c>
      <c r="C238" s="29">
        <f t="shared" si="98"/>
        <v>37515.624999999818</v>
      </c>
      <c r="D238" s="24"/>
      <c r="E238"/>
      <c r="F238"/>
      <c r="G238"/>
      <c r="H238"/>
      <c r="I238"/>
      <c r="J238"/>
      <c r="K238"/>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c r="DR238"/>
      <c r="DS238"/>
      <c r="DT238"/>
      <c r="DU238"/>
      <c r="DV238"/>
      <c r="DW238"/>
      <c r="DX238"/>
      <c r="DY238"/>
      <c r="DZ238"/>
      <c r="EA238"/>
      <c r="EB238"/>
      <c r="EC238"/>
      <c r="ED238"/>
      <c r="EE238"/>
      <c r="EF238"/>
      <c r="EG238"/>
      <c r="EH238"/>
      <c r="EI238"/>
      <c r="EJ238"/>
      <c r="EK238"/>
      <c r="EL238"/>
      <c r="EM238"/>
      <c r="EN238"/>
      <c r="EO238"/>
      <c r="EP238"/>
      <c r="EQ238"/>
      <c r="ER238"/>
      <c r="ES238"/>
      <c r="ET238"/>
      <c r="EU238"/>
      <c r="EV238"/>
      <c r="EW238"/>
      <c r="EX238"/>
      <c r="EY238"/>
      <c r="EZ238"/>
      <c r="FA238"/>
      <c r="FB238"/>
      <c r="FC238"/>
      <c r="FD238"/>
      <c r="FE238"/>
      <c r="FF238"/>
      <c r="FG238"/>
      <c r="FH238"/>
      <c r="FI238"/>
      <c r="FJ238"/>
      <c r="FK238"/>
      <c r="FL238"/>
      <c r="FM238"/>
      <c r="FN238"/>
      <c r="FO238"/>
      <c r="FP238"/>
      <c r="FQ238"/>
      <c r="FR238"/>
      <c r="FS238"/>
      <c r="FT238"/>
      <c r="FU238"/>
      <c r="FV238"/>
      <c r="FW238"/>
      <c r="FX238"/>
      <c r="FY238"/>
      <c r="FZ238"/>
      <c r="GA238"/>
      <c r="GB238"/>
      <c r="GC238"/>
      <c r="GD238"/>
      <c r="GE238"/>
      <c r="GF238"/>
      <c r="GG238"/>
      <c r="GH238"/>
      <c r="GI238"/>
      <c r="GJ238"/>
      <c r="GK238"/>
      <c r="GL238"/>
      <c r="GM238"/>
      <c r="GN238"/>
      <c r="GO238"/>
      <c r="GP238"/>
      <c r="GQ238"/>
      <c r="GR238"/>
      <c r="GS238"/>
      <c r="GT238"/>
      <c r="GU238"/>
      <c r="GV238"/>
      <c r="GW238"/>
      <c r="GX238"/>
      <c r="GY238"/>
      <c r="GZ238"/>
      <c r="HA238"/>
      <c r="HB238"/>
      <c r="HC238"/>
      <c r="HD238"/>
      <c r="HE238"/>
      <c r="HF238"/>
      <c r="HG238"/>
      <c r="HH238"/>
      <c r="HI238"/>
      <c r="HJ238"/>
      <c r="HK238"/>
      <c r="HL238"/>
      <c r="HM238"/>
      <c r="HN238"/>
      <c r="HO238"/>
      <c r="HP238"/>
      <c r="HQ238"/>
      <c r="HR238"/>
      <c r="HS238"/>
      <c r="HT238"/>
      <c r="HU238"/>
      <c r="HV238"/>
      <c r="HW238"/>
      <c r="HX238"/>
      <c r="HY238"/>
      <c r="HZ238"/>
      <c r="IA238"/>
      <c r="IB238"/>
      <c r="IC238"/>
      <c r="ID238"/>
      <c r="IE238"/>
      <c r="IF238"/>
      <c r="IG238"/>
      <c r="IH238"/>
      <c r="II238"/>
      <c r="IJ238"/>
      <c r="IK238"/>
      <c r="IL238"/>
    </row>
    <row r="239" spans="1:246" s="2" customFormat="1" ht="13.8" hidden="1" x14ac:dyDescent="0.25">
      <c r="A239" s="2">
        <v>140</v>
      </c>
      <c r="B239" s="41">
        <f t="shared" ca="1" si="97"/>
        <v>49827</v>
      </c>
      <c r="C239" s="29">
        <f t="shared" si="98"/>
        <v>37290.798611110935</v>
      </c>
      <c r="D239" s="24"/>
      <c r="E239"/>
      <c r="F239"/>
      <c r="G239"/>
      <c r="H239"/>
      <c r="I239"/>
      <c r="J239"/>
      <c r="K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c r="EY239"/>
      <c r="EZ239"/>
      <c r="FA239"/>
      <c r="FB239"/>
      <c r="FC239"/>
      <c r="FD239"/>
      <c r="FE239"/>
      <c r="FF239"/>
      <c r="FG239"/>
      <c r="FH239"/>
      <c r="FI239"/>
      <c r="FJ239"/>
      <c r="FK239"/>
      <c r="FL239"/>
      <c r="FM239"/>
      <c r="FN239"/>
      <c r="FO239"/>
      <c r="FP239"/>
      <c r="FQ239"/>
      <c r="FR239"/>
      <c r="FS239"/>
      <c r="FT239"/>
      <c r="FU239"/>
      <c r="FV239"/>
      <c r="FW239"/>
      <c r="FX239"/>
      <c r="FY239"/>
      <c r="FZ239"/>
      <c r="GA239"/>
      <c r="GB239"/>
      <c r="GC239"/>
      <c r="GD239"/>
      <c r="GE239"/>
      <c r="GF239"/>
      <c r="GG239"/>
      <c r="GH239"/>
      <c r="GI239"/>
      <c r="GJ239"/>
      <c r="GK239"/>
      <c r="GL239"/>
      <c r="GM239"/>
      <c r="GN239"/>
      <c r="GO239"/>
      <c r="GP239"/>
      <c r="GQ239"/>
      <c r="GR239"/>
      <c r="GS239"/>
      <c r="GT239"/>
      <c r="GU239"/>
      <c r="GV239"/>
      <c r="GW239"/>
      <c r="GX239"/>
      <c r="GY239"/>
      <c r="GZ239"/>
      <c r="HA239"/>
      <c r="HB239"/>
      <c r="HC239"/>
      <c r="HD239"/>
      <c r="HE239"/>
      <c r="HF239"/>
      <c r="HG239"/>
      <c r="HH239"/>
      <c r="HI239"/>
      <c r="HJ239"/>
      <c r="HK239"/>
      <c r="HL239"/>
      <c r="HM239"/>
      <c r="HN239"/>
      <c r="HO239"/>
      <c r="HP239"/>
      <c r="HQ239"/>
      <c r="HR239"/>
      <c r="HS239"/>
      <c r="HT239"/>
      <c r="HU239"/>
      <c r="HV239"/>
      <c r="HW239"/>
      <c r="HX239"/>
      <c r="HY239"/>
      <c r="HZ239"/>
      <c r="IA239"/>
      <c r="IB239"/>
      <c r="IC239"/>
      <c r="ID239"/>
      <c r="IE239"/>
      <c r="IF239"/>
      <c r="IG239"/>
      <c r="IH239"/>
      <c r="II239"/>
      <c r="IJ239"/>
      <c r="IK239"/>
      <c r="IL239"/>
    </row>
    <row r="240" spans="1:246" s="2" customFormat="1" ht="13.8" hidden="1" x14ac:dyDescent="0.25">
      <c r="A240" s="2">
        <v>141</v>
      </c>
      <c r="B240" s="41">
        <f t="shared" ca="1" si="97"/>
        <v>49857</v>
      </c>
      <c r="C240" s="29">
        <f t="shared" si="98"/>
        <v>37065.972222222044</v>
      </c>
      <c r="D240" s="24"/>
      <c r="E240"/>
      <c r="F240"/>
      <c r="G240"/>
      <c r="H240"/>
      <c r="I240"/>
      <c r="J240"/>
      <c r="K240"/>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c r="DR240"/>
      <c r="DS240"/>
      <c r="DT240"/>
      <c r="DU240"/>
      <c r="DV240"/>
      <c r="DW240"/>
      <c r="DX240"/>
      <c r="DY240"/>
      <c r="DZ240"/>
      <c r="EA240"/>
      <c r="EB240"/>
      <c r="EC240"/>
      <c r="ED240"/>
      <c r="EE240"/>
      <c r="EF240"/>
      <c r="EG240"/>
      <c r="EH240"/>
      <c r="EI240"/>
      <c r="EJ240"/>
      <c r="EK240"/>
      <c r="EL240"/>
      <c r="EM240"/>
      <c r="EN240"/>
      <c r="EO240"/>
      <c r="EP240"/>
      <c r="EQ240"/>
      <c r="ER240"/>
      <c r="ES240"/>
      <c r="ET240"/>
      <c r="EU240"/>
      <c r="EV240"/>
      <c r="EW240"/>
      <c r="EX240"/>
      <c r="EY240"/>
      <c r="EZ240"/>
      <c r="FA240"/>
      <c r="FB240"/>
      <c r="FC240"/>
      <c r="FD240"/>
      <c r="FE240"/>
      <c r="FF240"/>
      <c r="FG240"/>
      <c r="FH240"/>
      <c r="FI240"/>
      <c r="FJ240"/>
      <c r="FK240"/>
      <c r="FL240"/>
      <c r="FM240"/>
      <c r="FN240"/>
      <c r="FO240"/>
      <c r="FP240"/>
      <c r="FQ240"/>
      <c r="FR240"/>
      <c r="FS240"/>
      <c r="FT240"/>
      <c r="FU240"/>
      <c r="FV240"/>
      <c r="FW240"/>
      <c r="FX240"/>
      <c r="FY240"/>
      <c r="FZ240"/>
      <c r="GA240"/>
      <c r="GB240"/>
      <c r="GC240"/>
      <c r="GD240"/>
      <c r="GE240"/>
      <c r="GF240"/>
      <c r="GG240"/>
      <c r="GH240"/>
      <c r="GI240"/>
      <c r="GJ240"/>
      <c r="GK240"/>
      <c r="GL240"/>
      <c r="GM240"/>
      <c r="GN240"/>
      <c r="GO240"/>
      <c r="GP240"/>
      <c r="GQ240"/>
      <c r="GR240"/>
      <c r="GS240"/>
      <c r="GT240"/>
      <c r="GU240"/>
      <c r="GV240"/>
      <c r="GW240"/>
      <c r="GX240"/>
      <c r="GY240"/>
      <c r="GZ240"/>
      <c r="HA240"/>
      <c r="HB240"/>
      <c r="HC240"/>
      <c r="HD240"/>
      <c r="HE240"/>
      <c r="HF240"/>
      <c r="HG240"/>
      <c r="HH240"/>
      <c r="HI240"/>
      <c r="HJ240"/>
      <c r="HK240"/>
      <c r="HL240"/>
      <c r="HM240"/>
      <c r="HN240"/>
      <c r="HO240"/>
      <c r="HP240"/>
      <c r="HQ240"/>
      <c r="HR240"/>
      <c r="HS240"/>
      <c r="HT240"/>
      <c r="HU240"/>
      <c r="HV240"/>
      <c r="HW240"/>
      <c r="HX240"/>
      <c r="HY240"/>
      <c r="HZ240"/>
      <c r="IA240"/>
      <c r="IB240"/>
      <c r="IC240"/>
      <c r="ID240"/>
      <c r="IE240"/>
      <c r="IF240"/>
      <c r="IG240"/>
      <c r="IH240"/>
      <c r="II240"/>
      <c r="IJ240"/>
      <c r="IK240"/>
      <c r="IL240"/>
    </row>
    <row r="241" spans="1:246" s="2" customFormat="1" ht="13.8" hidden="1" x14ac:dyDescent="0.25">
      <c r="A241" s="2">
        <v>142</v>
      </c>
      <c r="B241" s="41">
        <f t="shared" ca="1" si="97"/>
        <v>49888</v>
      </c>
      <c r="C241" s="29">
        <f t="shared" si="98"/>
        <v>36841.145833333161</v>
      </c>
      <c r="D241" s="24"/>
      <c r="E241"/>
      <c r="F241"/>
      <c r="G241"/>
      <c r="H241"/>
      <c r="I241"/>
      <c r="J241"/>
      <c r="K241"/>
      <c r="L241"/>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c r="DR241"/>
      <c r="DS241"/>
      <c r="DT241"/>
      <c r="DU241"/>
      <c r="DV241"/>
      <c r="DW241"/>
      <c r="DX241"/>
      <c r="DY241"/>
      <c r="DZ241"/>
      <c r="EA241"/>
      <c r="EB241"/>
      <c r="EC241"/>
      <c r="ED241"/>
      <c r="EE241"/>
      <c r="EF241"/>
      <c r="EG241"/>
      <c r="EH241"/>
      <c r="EI241"/>
      <c r="EJ241"/>
      <c r="EK241"/>
      <c r="EL241"/>
      <c r="EM241"/>
      <c r="EN241"/>
      <c r="EO241"/>
      <c r="EP241"/>
      <c r="EQ241"/>
      <c r="ER241"/>
      <c r="ES241"/>
      <c r="ET241"/>
      <c r="EU241"/>
      <c r="EV241"/>
      <c r="EW241"/>
      <c r="EX241"/>
      <c r="EY241"/>
      <c r="EZ241"/>
      <c r="FA241"/>
      <c r="FB241"/>
      <c r="FC241"/>
      <c r="FD241"/>
      <c r="FE241"/>
      <c r="FF241"/>
      <c r="FG241"/>
      <c r="FH241"/>
      <c r="FI241"/>
      <c r="FJ241"/>
      <c r="FK241"/>
      <c r="FL241"/>
      <c r="FM241"/>
      <c r="FN241"/>
      <c r="FO241"/>
      <c r="FP241"/>
      <c r="FQ241"/>
      <c r="FR241"/>
      <c r="FS241"/>
      <c r="FT241"/>
      <c r="FU241"/>
      <c r="FV241"/>
      <c r="FW241"/>
      <c r="FX241"/>
      <c r="FY241"/>
      <c r="FZ241"/>
      <c r="GA241"/>
      <c r="GB241"/>
      <c r="GC241"/>
      <c r="GD241"/>
      <c r="GE241"/>
      <c r="GF241"/>
      <c r="GG241"/>
      <c r="GH241"/>
      <c r="GI241"/>
      <c r="GJ241"/>
      <c r="GK241"/>
      <c r="GL241"/>
      <c r="GM241"/>
      <c r="GN241"/>
      <c r="GO241"/>
      <c r="GP241"/>
      <c r="GQ241"/>
      <c r="GR241"/>
      <c r="GS241"/>
      <c r="GT241"/>
      <c r="GU241"/>
      <c r="GV241"/>
      <c r="GW241"/>
      <c r="GX241"/>
      <c r="GY241"/>
      <c r="GZ241"/>
      <c r="HA241"/>
      <c r="HB241"/>
      <c r="HC241"/>
      <c r="HD241"/>
      <c r="HE241"/>
      <c r="HF241"/>
      <c r="HG241"/>
      <c r="HH241"/>
      <c r="HI241"/>
      <c r="HJ241"/>
      <c r="HK241"/>
      <c r="HL241"/>
      <c r="HM241"/>
      <c r="HN241"/>
      <c r="HO241"/>
      <c r="HP241"/>
      <c r="HQ241"/>
      <c r="HR241"/>
      <c r="HS241"/>
      <c r="HT241"/>
      <c r="HU241"/>
      <c r="HV241"/>
      <c r="HW241"/>
      <c r="HX241"/>
      <c r="HY241"/>
      <c r="HZ241"/>
      <c r="IA241"/>
      <c r="IB241"/>
      <c r="IC241"/>
      <c r="ID241"/>
      <c r="IE241"/>
      <c r="IF241"/>
      <c r="IG241"/>
      <c r="IH241"/>
      <c r="II241"/>
      <c r="IJ241"/>
      <c r="IK241"/>
      <c r="IL241"/>
    </row>
    <row r="242" spans="1:246" s="2" customFormat="1" ht="13.8" hidden="1" x14ac:dyDescent="0.25">
      <c r="A242" s="2">
        <v>143</v>
      </c>
      <c r="B242" s="41">
        <f t="shared" ca="1" si="97"/>
        <v>49919</v>
      </c>
      <c r="C242" s="29">
        <f t="shared" si="98"/>
        <v>36616.319444444271</v>
      </c>
      <c r="D242" s="24"/>
      <c r="E242"/>
      <c r="F242"/>
      <c r="G242"/>
      <c r="H242"/>
      <c r="I242"/>
      <c r="J242"/>
      <c r="K242"/>
      <c r="L242"/>
      <c r="M242"/>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c r="DR242"/>
      <c r="DS242"/>
      <c r="DT242"/>
      <c r="DU242"/>
      <c r="DV242"/>
      <c r="DW242"/>
      <c r="DX242"/>
      <c r="DY242"/>
      <c r="DZ242"/>
      <c r="EA242"/>
      <c r="EB242"/>
      <c r="EC242"/>
      <c r="ED242"/>
      <c r="EE242"/>
      <c r="EF242"/>
      <c r="EG242"/>
      <c r="EH242"/>
      <c r="EI242"/>
      <c r="EJ242"/>
      <c r="EK242"/>
      <c r="EL242"/>
      <c r="EM242"/>
      <c r="EN242"/>
      <c r="EO242"/>
      <c r="EP242"/>
      <c r="EQ242"/>
      <c r="ER242"/>
      <c r="ES242"/>
      <c r="ET242"/>
      <c r="EU242"/>
      <c r="EV242"/>
      <c r="EW242"/>
      <c r="EX242"/>
      <c r="EY242"/>
      <c r="EZ242"/>
      <c r="FA242"/>
      <c r="FB242"/>
      <c r="FC242"/>
      <c r="FD242"/>
      <c r="FE242"/>
      <c r="FF242"/>
      <c r="FG242"/>
      <c r="FH242"/>
      <c r="FI242"/>
      <c r="FJ242"/>
      <c r="FK242"/>
      <c r="FL242"/>
      <c r="FM242"/>
      <c r="FN242"/>
      <c r="FO242"/>
      <c r="FP242"/>
      <c r="FQ242"/>
      <c r="FR242"/>
      <c r="FS242"/>
      <c r="FT242"/>
      <c r="FU242"/>
      <c r="FV242"/>
      <c r="FW242"/>
      <c r="FX242"/>
      <c r="FY242"/>
      <c r="FZ242"/>
      <c r="GA242"/>
      <c r="GB242"/>
      <c r="GC242"/>
      <c r="GD242"/>
      <c r="GE242"/>
      <c r="GF242"/>
      <c r="GG242"/>
      <c r="GH242"/>
      <c r="GI242"/>
      <c r="GJ242"/>
      <c r="GK242"/>
      <c r="GL242"/>
      <c r="GM242"/>
      <c r="GN242"/>
      <c r="GO242"/>
      <c r="GP242"/>
      <c r="GQ242"/>
      <c r="GR242"/>
      <c r="GS242"/>
      <c r="GT242"/>
      <c r="GU242"/>
      <c r="GV242"/>
      <c r="GW242"/>
      <c r="GX242"/>
      <c r="GY242"/>
      <c r="GZ242"/>
      <c r="HA242"/>
      <c r="HB242"/>
      <c r="HC242"/>
      <c r="HD242"/>
      <c r="HE242"/>
      <c r="HF242"/>
      <c r="HG242"/>
      <c r="HH242"/>
      <c r="HI242"/>
      <c r="HJ242"/>
      <c r="HK242"/>
      <c r="HL242"/>
      <c r="HM242"/>
      <c r="HN242"/>
      <c r="HO242"/>
      <c r="HP242"/>
      <c r="HQ242"/>
      <c r="HR242"/>
      <c r="HS242"/>
      <c r="HT242"/>
      <c r="HU242"/>
      <c r="HV242"/>
      <c r="HW242"/>
      <c r="HX242"/>
      <c r="HY242"/>
      <c r="HZ242"/>
      <c r="IA242"/>
      <c r="IB242"/>
      <c r="IC242"/>
      <c r="ID242"/>
      <c r="IE242"/>
      <c r="IF242"/>
      <c r="IG242"/>
      <c r="IH242"/>
      <c r="II242"/>
      <c r="IJ242"/>
      <c r="IK242"/>
      <c r="IL242"/>
    </row>
    <row r="243" spans="1:246" s="2" customFormat="1" ht="13.8" hidden="1" x14ac:dyDescent="0.25">
      <c r="A243" s="2">
        <v>144</v>
      </c>
      <c r="B243" s="41">
        <f t="shared" ca="1" si="97"/>
        <v>49949</v>
      </c>
      <c r="C243" s="29">
        <f t="shared" si="98"/>
        <v>36391.49305555538</v>
      </c>
      <c r="D243" s="24"/>
      <c r="E243"/>
      <c r="F243"/>
      <c r="G243"/>
      <c r="H243"/>
      <c r="I243"/>
      <c r="J243"/>
      <c r="K243"/>
      <c r="L243"/>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c r="DR243"/>
      <c r="DS243"/>
      <c r="DT243"/>
      <c r="DU243"/>
      <c r="DV243"/>
      <c r="DW243"/>
      <c r="DX243"/>
      <c r="DY243"/>
      <c r="DZ243"/>
      <c r="EA243"/>
      <c r="EB243"/>
      <c r="EC243"/>
      <c r="ED243"/>
      <c r="EE243"/>
      <c r="EF243"/>
      <c r="EG243"/>
      <c r="EH243"/>
      <c r="EI243"/>
      <c r="EJ243"/>
      <c r="EK243"/>
      <c r="EL243"/>
      <c r="EM243"/>
      <c r="EN243"/>
      <c r="EO243"/>
      <c r="EP243"/>
      <c r="EQ243"/>
      <c r="ER243"/>
      <c r="ES243"/>
      <c r="ET243"/>
      <c r="EU243"/>
      <c r="EV243"/>
      <c r="EW243"/>
      <c r="EX243"/>
      <c r="EY243"/>
      <c r="EZ243"/>
      <c r="FA243"/>
      <c r="FB243"/>
      <c r="FC243"/>
      <c r="FD243"/>
      <c r="FE243"/>
      <c r="FF243"/>
      <c r="FG243"/>
      <c r="FH243"/>
      <c r="FI243"/>
      <c r="FJ243"/>
      <c r="FK243"/>
      <c r="FL243"/>
      <c r="FM243"/>
      <c r="FN243"/>
      <c r="FO243"/>
      <c r="FP243"/>
      <c r="FQ243"/>
      <c r="FR243"/>
      <c r="FS243"/>
      <c r="FT243"/>
      <c r="FU243"/>
      <c r="FV243"/>
      <c r="FW243"/>
      <c r="FX243"/>
      <c r="FY243"/>
      <c r="FZ243"/>
      <c r="GA243"/>
      <c r="GB243"/>
      <c r="GC243"/>
      <c r="GD243"/>
      <c r="GE243"/>
      <c r="GF243"/>
      <c r="GG243"/>
      <c r="GH243"/>
      <c r="GI243"/>
      <c r="GJ243"/>
      <c r="GK243"/>
      <c r="GL243"/>
      <c r="GM243"/>
      <c r="GN243"/>
      <c r="GO243"/>
      <c r="GP243"/>
      <c r="GQ243"/>
      <c r="GR243"/>
      <c r="GS243"/>
      <c r="GT243"/>
      <c r="GU243"/>
      <c r="GV243"/>
      <c r="GW243"/>
      <c r="GX243"/>
      <c r="GY243"/>
      <c r="GZ243"/>
      <c r="HA243"/>
      <c r="HB243"/>
      <c r="HC243"/>
      <c r="HD243"/>
      <c r="HE243"/>
      <c r="HF243"/>
      <c r="HG243"/>
      <c r="HH243"/>
      <c r="HI243"/>
      <c r="HJ243"/>
      <c r="HK243"/>
      <c r="HL243"/>
      <c r="HM243"/>
      <c r="HN243"/>
      <c r="HO243"/>
      <c r="HP243"/>
      <c r="HQ243"/>
      <c r="HR243"/>
      <c r="HS243"/>
      <c r="HT243"/>
      <c r="HU243"/>
      <c r="HV243"/>
      <c r="HW243"/>
      <c r="HX243"/>
      <c r="HY243"/>
      <c r="HZ243"/>
      <c r="IA243"/>
      <c r="IB243"/>
      <c r="IC243"/>
      <c r="ID243"/>
      <c r="IE243"/>
      <c r="IF243"/>
      <c r="IG243"/>
      <c r="IH243"/>
      <c r="II243"/>
      <c r="IJ243"/>
      <c r="IK243"/>
      <c r="IL243"/>
    </row>
    <row r="244" spans="1:246" s="2" customFormat="1" ht="13.8" hidden="1" x14ac:dyDescent="0.25">
      <c r="A244" s="2">
        <v>145</v>
      </c>
      <c r="B244" s="41">
        <f t="shared" ca="1" si="97"/>
        <v>49980</v>
      </c>
      <c r="C244" s="29">
        <f t="shared" ref="C244:C255" si="99">Y56</f>
        <v>62366.66666666641</v>
      </c>
      <c r="D244" s="24"/>
      <c r="E244"/>
      <c r="F244"/>
      <c r="G244"/>
      <c r="H244"/>
      <c r="I244"/>
      <c r="J244"/>
      <c r="K244"/>
      <c r="L244"/>
      <c r="M244"/>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c r="DR244"/>
      <c r="DS244"/>
      <c r="DT244"/>
      <c r="DU244"/>
      <c r="DV244"/>
      <c r="DW244"/>
      <c r="DX244"/>
      <c r="DY244"/>
      <c r="DZ244"/>
      <c r="EA244"/>
      <c r="EB244"/>
      <c r="EC244"/>
      <c r="ED244"/>
      <c r="EE244"/>
      <c r="EF244"/>
      <c r="EG244"/>
      <c r="EH244"/>
      <c r="EI244"/>
      <c r="EJ244"/>
      <c r="EK244"/>
      <c r="EL244"/>
      <c r="EM244"/>
      <c r="EN244"/>
      <c r="EO244"/>
      <c r="EP244"/>
      <c r="EQ244"/>
      <c r="ER244"/>
      <c r="ES244"/>
      <c r="ET244"/>
      <c r="EU244"/>
      <c r="EV244"/>
      <c r="EW244"/>
      <c r="EX244"/>
      <c r="EY244"/>
      <c r="EZ244"/>
      <c r="FA244"/>
      <c r="FB244"/>
      <c r="FC244"/>
      <c r="FD244"/>
      <c r="FE244"/>
      <c r="FF244"/>
      <c r="FG244"/>
      <c r="FH244"/>
      <c r="FI244"/>
      <c r="FJ244"/>
      <c r="FK244"/>
      <c r="FL244"/>
      <c r="FM244"/>
      <c r="FN244"/>
      <c r="FO244"/>
      <c r="FP244"/>
      <c r="FQ244"/>
      <c r="FR244"/>
      <c r="FS244"/>
      <c r="FT244"/>
      <c r="FU244"/>
      <c r="FV244"/>
      <c r="FW244"/>
      <c r="FX244"/>
      <c r="FY244"/>
      <c r="FZ244"/>
      <c r="GA244"/>
      <c r="GB244"/>
      <c r="GC244"/>
      <c r="GD244"/>
      <c r="GE244"/>
      <c r="GF244"/>
      <c r="GG244"/>
      <c r="GH244"/>
      <c r="GI244"/>
      <c r="GJ244"/>
      <c r="GK244"/>
      <c r="GL244"/>
      <c r="GM244"/>
      <c r="GN244"/>
      <c r="GO244"/>
      <c r="GP244"/>
      <c r="GQ244"/>
      <c r="GR244"/>
      <c r="GS244"/>
      <c r="GT244"/>
      <c r="GU244"/>
      <c r="GV244"/>
      <c r="GW244"/>
      <c r="GX244"/>
      <c r="GY244"/>
      <c r="GZ244"/>
      <c r="HA244"/>
      <c r="HB244"/>
      <c r="HC244"/>
      <c r="HD244"/>
      <c r="HE244"/>
      <c r="HF244"/>
      <c r="HG244"/>
      <c r="HH244"/>
      <c r="HI244"/>
      <c r="HJ244"/>
      <c r="HK244"/>
      <c r="HL244"/>
      <c r="HM244"/>
      <c r="HN244"/>
      <c r="HO244"/>
      <c r="HP244"/>
      <c r="HQ244"/>
      <c r="HR244"/>
      <c r="HS244"/>
      <c r="HT244"/>
      <c r="HU244"/>
      <c r="HV244"/>
      <c r="HW244"/>
      <c r="HX244"/>
      <c r="HY244"/>
      <c r="HZ244"/>
      <c r="IA244"/>
      <c r="IB244"/>
      <c r="IC244"/>
      <c r="ID244"/>
      <c r="IE244"/>
      <c r="IF244"/>
      <c r="IG244"/>
      <c r="IH244"/>
      <c r="II244"/>
      <c r="IJ244"/>
      <c r="IK244"/>
      <c r="IL244"/>
    </row>
    <row r="245" spans="1:246" s="2" customFormat="1" ht="13.8" hidden="1" x14ac:dyDescent="0.25">
      <c r="A245" s="2">
        <v>146</v>
      </c>
      <c r="B245" s="41">
        <f t="shared" ca="1" si="97"/>
        <v>50010</v>
      </c>
      <c r="C245" s="29">
        <f t="shared" si="99"/>
        <v>35941.840277777606</v>
      </c>
      <c r="D245" s="24"/>
      <c r="E245"/>
      <c r="F245"/>
      <c r="G245"/>
      <c r="H245"/>
      <c r="I245"/>
      <c r="J245"/>
      <c r="K245"/>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c r="DR245"/>
      <c r="DS245"/>
      <c r="DT245"/>
      <c r="DU245"/>
      <c r="DV245"/>
      <c r="DW245"/>
      <c r="DX245"/>
      <c r="DY245"/>
      <c r="DZ245"/>
      <c r="EA245"/>
      <c r="EB245"/>
      <c r="EC245"/>
      <c r="ED245"/>
      <c r="EE245"/>
      <c r="EF245"/>
      <c r="EG245"/>
      <c r="EH245"/>
      <c r="EI245"/>
      <c r="EJ245"/>
      <c r="EK245"/>
      <c r="EL245"/>
      <c r="EM245"/>
      <c r="EN245"/>
      <c r="EO245"/>
      <c r="EP245"/>
      <c r="EQ245"/>
      <c r="ER245"/>
      <c r="ES245"/>
      <c r="ET245"/>
      <c r="EU245"/>
      <c r="EV245"/>
      <c r="EW245"/>
      <c r="EX245"/>
      <c r="EY245"/>
      <c r="EZ245"/>
      <c r="FA245"/>
      <c r="FB245"/>
      <c r="FC245"/>
      <c r="FD245"/>
      <c r="FE245"/>
      <c r="FF245"/>
      <c r="FG245"/>
      <c r="FH245"/>
      <c r="FI245"/>
      <c r="FJ245"/>
      <c r="FK245"/>
      <c r="FL245"/>
      <c r="FM245"/>
      <c r="FN245"/>
      <c r="FO245"/>
      <c r="FP245"/>
      <c r="FQ245"/>
      <c r="FR245"/>
      <c r="FS245"/>
      <c r="FT245"/>
      <c r="FU245"/>
      <c r="FV245"/>
      <c r="FW245"/>
      <c r="FX245"/>
      <c r="FY245"/>
      <c r="FZ245"/>
      <c r="GA245"/>
      <c r="GB245"/>
      <c r="GC245"/>
      <c r="GD245"/>
      <c r="GE245"/>
      <c r="GF245"/>
      <c r="GG245"/>
      <c r="GH245"/>
      <c r="GI245"/>
      <c r="GJ245"/>
      <c r="GK245"/>
      <c r="GL245"/>
      <c r="GM245"/>
      <c r="GN245"/>
      <c r="GO245"/>
      <c r="GP245"/>
      <c r="GQ245"/>
      <c r="GR245"/>
      <c r="GS245"/>
      <c r="GT245"/>
      <c r="GU245"/>
      <c r="GV245"/>
      <c r="GW245"/>
      <c r="GX245"/>
      <c r="GY245"/>
      <c r="GZ245"/>
      <c r="HA245"/>
      <c r="HB245"/>
      <c r="HC245"/>
      <c r="HD245"/>
      <c r="HE245"/>
      <c r="HF245"/>
      <c r="HG245"/>
      <c r="HH245"/>
      <c r="HI245"/>
      <c r="HJ245"/>
      <c r="HK245"/>
      <c r="HL245"/>
      <c r="HM245"/>
      <c r="HN245"/>
      <c r="HO245"/>
      <c r="HP245"/>
      <c r="HQ245"/>
      <c r="HR245"/>
      <c r="HS245"/>
      <c r="HT245"/>
      <c r="HU245"/>
      <c r="HV245"/>
      <c r="HW245"/>
      <c r="HX245"/>
      <c r="HY245"/>
      <c r="HZ245"/>
      <c r="IA245"/>
      <c r="IB245"/>
      <c r="IC245"/>
      <c r="ID245"/>
      <c r="IE245"/>
      <c r="IF245"/>
      <c r="IG245"/>
      <c r="IH245"/>
      <c r="II245"/>
      <c r="IJ245"/>
      <c r="IK245"/>
      <c r="IL245"/>
    </row>
    <row r="246" spans="1:246" s="2" customFormat="1" ht="13.8" hidden="1" x14ac:dyDescent="0.25">
      <c r="A246" s="2">
        <v>147</v>
      </c>
      <c r="B246" s="41">
        <f t="shared" ca="1" si="97"/>
        <v>50041</v>
      </c>
      <c r="C246" s="29">
        <f t="shared" si="99"/>
        <v>35717.013888888723</v>
      </c>
      <c r="D246" s="24"/>
      <c r="E246"/>
      <c r="F246"/>
      <c r="G246"/>
      <c r="H246"/>
      <c r="I246"/>
      <c r="J246"/>
      <c r="K246"/>
      <c r="L246"/>
      <c r="M246"/>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c r="DD246"/>
      <c r="DE246"/>
      <c r="DF246"/>
      <c r="DG246"/>
      <c r="DH246"/>
      <c r="DI246"/>
      <c r="DJ246"/>
      <c r="DK246"/>
      <c r="DL246"/>
      <c r="DM246"/>
      <c r="DN246"/>
      <c r="DO246"/>
      <c r="DP246"/>
      <c r="DQ246"/>
      <c r="DR246"/>
      <c r="DS246"/>
      <c r="DT246"/>
      <c r="DU246"/>
      <c r="DV246"/>
      <c r="DW246"/>
      <c r="DX246"/>
      <c r="DY246"/>
      <c r="DZ246"/>
      <c r="EA246"/>
      <c r="EB246"/>
      <c r="EC246"/>
      <c r="ED246"/>
      <c r="EE246"/>
      <c r="EF246"/>
      <c r="EG246"/>
      <c r="EH246"/>
      <c r="EI246"/>
      <c r="EJ246"/>
      <c r="EK246"/>
      <c r="EL246"/>
      <c r="EM246"/>
      <c r="EN246"/>
      <c r="EO246"/>
      <c r="EP246"/>
      <c r="EQ246"/>
      <c r="ER246"/>
      <c r="ES246"/>
      <c r="ET246"/>
      <c r="EU246"/>
      <c r="EV246"/>
      <c r="EW246"/>
      <c r="EX246"/>
      <c r="EY246"/>
      <c r="EZ246"/>
      <c r="FA246"/>
      <c r="FB246"/>
      <c r="FC246"/>
      <c r="FD246"/>
      <c r="FE246"/>
      <c r="FF246"/>
      <c r="FG246"/>
      <c r="FH246"/>
      <c r="FI246"/>
      <c r="FJ246"/>
      <c r="FK246"/>
      <c r="FL246"/>
      <c r="FM246"/>
      <c r="FN246"/>
      <c r="FO246"/>
      <c r="FP246"/>
      <c r="FQ246"/>
      <c r="FR246"/>
      <c r="FS246"/>
      <c r="FT246"/>
      <c r="FU246"/>
      <c r="FV246"/>
      <c r="FW246"/>
      <c r="FX246"/>
      <c r="FY246"/>
      <c r="FZ246"/>
      <c r="GA246"/>
      <c r="GB246"/>
      <c r="GC246"/>
      <c r="GD246"/>
      <c r="GE246"/>
      <c r="GF246"/>
      <c r="GG246"/>
      <c r="GH246"/>
      <c r="GI246"/>
      <c r="GJ246"/>
      <c r="GK246"/>
      <c r="GL246"/>
      <c r="GM246"/>
      <c r="GN246"/>
      <c r="GO246"/>
      <c r="GP246"/>
      <c r="GQ246"/>
      <c r="GR246"/>
      <c r="GS246"/>
      <c r="GT246"/>
      <c r="GU246"/>
      <c r="GV246"/>
      <c r="GW246"/>
      <c r="GX246"/>
      <c r="GY246"/>
      <c r="GZ246"/>
      <c r="HA246"/>
      <c r="HB246"/>
      <c r="HC246"/>
      <c r="HD246"/>
      <c r="HE246"/>
      <c r="HF246"/>
      <c r="HG246"/>
      <c r="HH246"/>
      <c r="HI246"/>
      <c r="HJ246"/>
      <c r="HK246"/>
      <c r="HL246"/>
      <c r="HM246"/>
      <c r="HN246"/>
      <c r="HO246"/>
      <c r="HP246"/>
      <c r="HQ246"/>
      <c r="HR246"/>
      <c r="HS246"/>
      <c r="HT246"/>
      <c r="HU246"/>
      <c r="HV246"/>
      <c r="HW246"/>
      <c r="HX246"/>
      <c r="HY246"/>
      <c r="HZ246"/>
      <c r="IA246"/>
      <c r="IB246"/>
      <c r="IC246"/>
      <c r="ID246"/>
      <c r="IE246"/>
      <c r="IF246"/>
      <c r="IG246"/>
      <c r="IH246"/>
      <c r="II246"/>
      <c r="IJ246"/>
      <c r="IK246"/>
      <c r="IL246"/>
    </row>
    <row r="247" spans="1:246" s="2" customFormat="1" ht="13.8" hidden="1" x14ac:dyDescent="0.25">
      <c r="A247" s="2">
        <v>148</v>
      </c>
      <c r="B247" s="41">
        <f t="shared" ca="1" si="97"/>
        <v>50072</v>
      </c>
      <c r="C247" s="29">
        <f t="shared" si="99"/>
        <v>35492.187499999833</v>
      </c>
      <c r="D247" s="24"/>
      <c r="E247"/>
      <c r="F247"/>
      <c r="G247"/>
      <c r="H247"/>
      <c r="I247"/>
      <c r="J247"/>
      <c r="K247"/>
      <c r="L247"/>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c r="DD247"/>
      <c r="DE247"/>
      <c r="DF247"/>
      <c r="DG247"/>
      <c r="DH247"/>
      <c r="DI247"/>
      <c r="DJ247"/>
      <c r="DK247"/>
      <c r="DL247"/>
      <c r="DM247"/>
      <c r="DN247"/>
      <c r="DO247"/>
      <c r="DP247"/>
      <c r="DQ247"/>
      <c r="DR247"/>
      <c r="DS247"/>
      <c r="DT247"/>
      <c r="DU247"/>
      <c r="DV247"/>
      <c r="DW247"/>
      <c r="DX247"/>
      <c r="DY247"/>
      <c r="DZ247"/>
      <c r="EA247"/>
      <c r="EB247"/>
      <c r="EC247"/>
      <c r="ED247"/>
      <c r="EE247"/>
      <c r="EF247"/>
      <c r="EG247"/>
      <c r="EH247"/>
      <c r="EI247"/>
      <c r="EJ247"/>
      <c r="EK247"/>
      <c r="EL247"/>
      <c r="EM247"/>
      <c r="EN247"/>
      <c r="EO247"/>
      <c r="EP247"/>
      <c r="EQ247"/>
      <c r="ER247"/>
      <c r="ES247"/>
      <c r="ET247"/>
      <c r="EU247"/>
      <c r="EV247"/>
      <c r="EW247"/>
      <c r="EX247"/>
      <c r="EY247"/>
      <c r="EZ247"/>
      <c r="FA247"/>
      <c r="FB247"/>
      <c r="FC247"/>
      <c r="FD247"/>
      <c r="FE247"/>
      <c r="FF247"/>
      <c r="FG247"/>
      <c r="FH247"/>
      <c r="FI247"/>
      <c r="FJ247"/>
      <c r="FK247"/>
      <c r="FL247"/>
      <c r="FM247"/>
      <c r="FN247"/>
      <c r="FO247"/>
      <c r="FP247"/>
      <c r="FQ247"/>
      <c r="FR247"/>
      <c r="FS247"/>
      <c r="FT247"/>
      <c r="FU247"/>
      <c r="FV247"/>
      <c r="FW247"/>
      <c r="FX247"/>
      <c r="FY247"/>
      <c r="FZ247"/>
      <c r="GA247"/>
      <c r="GB247"/>
      <c r="GC247"/>
      <c r="GD247"/>
      <c r="GE247"/>
      <c r="GF247"/>
      <c r="GG247"/>
      <c r="GH247"/>
      <c r="GI247"/>
      <c r="GJ247"/>
      <c r="GK247"/>
      <c r="GL247"/>
      <c r="GM247"/>
      <c r="GN247"/>
      <c r="GO247"/>
      <c r="GP247"/>
      <c r="GQ247"/>
      <c r="GR247"/>
      <c r="GS247"/>
      <c r="GT247"/>
      <c r="GU247"/>
      <c r="GV247"/>
      <c r="GW247"/>
      <c r="GX247"/>
      <c r="GY247"/>
      <c r="GZ247"/>
      <c r="HA247"/>
      <c r="HB247"/>
      <c r="HC247"/>
      <c r="HD247"/>
      <c r="HE247"/>
      <c r="HF247"/>
      <c r="HG247"/>
      <c r="HH247"/>
      <c r="HI247"/>
      <c r="HJ247"/>
      <c r="HK247"/>
      <c r="HL247"/>
      <c r="HM247"/>
      <c r="HN247"/>
      <c r="HO247"/>
      <c r="HP247"/>
      <c r="HQ247"/>
      <c r="HR247"/>
      <c r="HS247"/>
      <c r="HT247"/>
      <c r="HU247"/>
      <c r="HV247"/>
      <c r="HW247"/>
      <c r="HX247"/>
      <c r="HY247"/>
      <c r="HZ247"/>
      <c r="IA247"/>
      <c r="IB247"/>
      <c r="IC247"/>
      <c r="ID247"/>
      <c r="IE247"/>
      <c r="IF247"/>
      <c r="IG247"/>
      <c r="IH247"/>
      <c r="II247"/>
      <c r="IJ247"/>
      <c r="IK247"/>
      <c r="IL247"/>
    </row>
    <row r="248" spans="1:246" s="2" customFormat="1" ht="13.8" hidden="1" x14ac:dyDescent="0.25">
      <c r="A248" s="2">
        <v>149</v>
      </c>
      <c r="B248" s="41">
        <f t="shared" ca="1" si="97"/>
        <v>50100</v>
      </c>
      <c r="C248" s="29">
        <f t="shared" si="99"/>
        <v>35267.361111110942</v>
      </c>
      <c r="D248" s="24"/>
      <c r="E248"/>
      <c r="F248"/>
      <c r="G248"/>
      <c r="H248"/>
      <c r="I248"/>
      <c r="J248"/>
      <c r="K248"/>
      <c r="L248"/>
      <c r="M24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c r="DU248"/>
      <c r="DV248"/>
      <c r="DW248"/>
      <c r="DX248"/>
      <c r="DY248"/>
      <c r="DZ248"/>
      <c r="EA248"/>
      <c r="EB248"/>
      <c r="EC248"/>
      <c r="ED248"/>
      <c r="EE248"/>
      <c r="EF248"/>
      <c r="EG248"/>
      <c r="EH248"/>
      <c r="EI248"/>
      <c r="EJ248"/>
      <c r="EK248"/>
      <c r="EL248"/>
      <c r="EM248"/>
      <c r="EN248"/>
      <c r="EO248"/>
      <c r="EP248"/>
      <c r="EQ248"/>
      <c r="ER248"/>
      <c r="ES248"/>
      <c r="ET248"/>
      <c r="EU248"/>
      <c r="EV248"/>
      <c r="EW248"/>
      <c r="EX248"/>
      <c r="EY248"/>
      <c r="EZ248"/>
      <c r="FA248"/>
      <c r="FB248"/>
      <c r="FC248"/>
      <c r="FD248"/>
      <c r="FE248"/>
      <c r="FF248"/>
      <c r="FG248"/>
      <c r="FH248"/>
      <c r="FI248"/>
      <c r="FJ248"/>
      <c r="FK248"/>
      <c r="FL248"/>
      <c r="FM248"/>
      <c r="FN248"/>
      <c r="FO248"/>
      <c r="FP248"/>
      <c r="FQ248"/>
      <c r="FR248"/>
      <c r="FS248"/>
      <c r="FT248"/>
      <c r="FU248"/>
      <c r="FV248"/>
      <c r="FW248"/>
      <c r="FX248"/>
      <c r="FY248"/>
      <c r="FZ248"/>
      <c r="GA248"/>
      <c r="GB248"/>
      <c r="GC248"/>
      <c r="GD248"/>
      <c r="GE248"/>
      <c r="GF248"/>
      <c r="GG248"/>
      <c r="GH248"/>
      <c r="GI248"/>
      <c r="GJ248"/>
      <c r="GK248"/>
      <c r="GL248"/>
      <c r="GM248"/>
      <c r="GN248"/>
      <c r="GO248"/>
      <c r="GP248"/>
      <c r="GQ248"/>
      <c r="GR248"/>
      <c r="GS248"/>
      <c r="GT248"/>
      <c r="GU248"/>
      <c r="GV248"/>
      <c r="GW248"/>
      <c r="GX248"/>
      <c r="GY248"/>
      <c r="GZ248"/>
      <c r="HA248"/>
      <c r="HB248"/>
      <c r="HC248"/>
      <c r="HD248"/>
      <c r="HE248"/>
      <c r="HF248"/>
      <c r="HG248"/>
      <c r="HH248"/>
      <c r="HI248"/>
      <c r="HJ248"/>
      <c r="HK248"/>
      <c r="HL248"/>
      <c r="HM248"/>
      <c r="HN248"/>
      <c r="HO248"/>
      <c r="HP248"/>
      <c r="HQ248"/>
      <c r="HR248"/>
      <c r="HS248"/>
      <c r="HT248"/>
      <c r="HU248"/>
      <c r="HV248"/>
      <c r="HW248"/>
      <c r="HX248"/>
      <c r="HY248"/>
      <c r="HZ248"/>
      <c r="IA248"/>
      <c r="IB248"/>
      <c r="IC248"/>
      <c r="ID248"/>
      <c r="IE248"/>
      <c r="IF248"/>
      <c r="IG248"/>
      <c r="IH248"/>
      <c r="II248"/>
      <c r="IJ248"/>
      <c r="IK248"/>
      <c r="IL248"/>
    </row>
    <row r="249" spans="1:246" s="2" customFormat="1" ht="13.8" hidden="1" x14ac:dyDescent="0.25">
      <c r="A249" s="2">
        <v>150</v>
      </c>
      <c r="B249" s="41">
        <f t="shared" ca="1" si="97"/>
        <v>50131</v>
      </c>
      <c r="C249" s="29">
        <f t="shared" si="99"/>
        <v>35042.534722222059</v>
      </c>
      <c r="D249" s="24"/>
      <c r="E249"/>
      <c r="F249"/>
      <c r="G249"/>
      <c r="H249"/>
      <c r="I249"/>
      <c r="J249"/>
      <c r="K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c r="DN249"/>
      <c r="DO249"/>
      <c r="DP249"/>
      <c r="DQ249"/>
      <c r="DR249"/>
      <c r="DS249"/>
      <c r="DT249"/>
      <c r="DU249"/>
      <c r="DV249"/>
      <c r="DW249"/>
      <c r="DX249"/>
      <c r="DY249"/>
      <c r="DZ249"/>
      <c r="EA249"/>
      <c r="EB249"/>
      <c r="EC249"/>
      <c r="ED249"/>
      <c r="EE249"/>
      <c r="EF249"/>
      <c r="EG249"/>
      <c r="EH249"/>
      <c r="EI249"/>
      <c r="EJ249"/>
      <c r="EK249"/>
      <c r="EL249"/>
      <c r="EM249"/>
      <c r="EN249"/>
      <c r="EO249"/>
      <c r="EP249"/>
      <c r="EQ249"/>
      <c r="ER249"/>
      <c r="ES249"/>
      <c r="ET249"/>
      <c r="EU249"/>
      <c r="EV249"/>
      <c r="EW249"/>
      <c r="EX249"/>
      <c r="EY249"/>
      <c r="EZ249"/>
      <c r="FA249"/>
      <c r="FB249"/>
      <c r="FC249"/>
      <c r="FD249"/>
      <c r="FE249"/>
      <c r="FF249"/>
      <c r="FG249"/>
      <c r="FH249"/>
      <c r="FI249"/>
      <c r="FJ249"/>
      <c r="FK249"/>
      <c r="FL249"/>
      <c r="FM249"/>
      <c r="FN249"/>
      <c r="FO249"/>
      <c r="FP249"/>
      <c r="FQ249"/>
      <c r="FR249"/>
      <c r="FS249"/>
      <c r="FT249"/>
      <c r="FU249"/>
      <c r="FV249"/>
      <c r="FW249"/>
      <c r="FX249"/>
      <c r="FY249"/>
      <c r="FZ249"/>
      <c r="GA249"/>
      <c r="GB249"/>
      <c r="GC249"/>
      <c r="GD249"/>
      <c r="GE249"/>
      <c r="GF249"/>
      <c r="GG249"/>
      <c r="GH249"/>
      <c r="GI249"/>
      <c r="GJ249"/>
      <c r="GK249"/>
      <c r="GL249"/>
      <c r="GM249"/>
      <c r="GN249"/>
      <c r="GO249"/>
      <c r="GP249"/>
      <c r="GQ249"/>
      <c r="GR249"/>
      <c r="GS249"/>
      <c r="GT249"/>
      <c r="GU249"/>
      <c r="GV249"/>
      <c r="GW249"/>
      <c r="GX249"/>
      <c r="GY249"/>
      <c r="GZ249"/>
      <c r="HA249"/>
      <c r="HB249"/>
      <c r="HC249"/>
      <c r="HD249"/>
      <c r="HE249"/>
      <c r="HF249"/>
      <c r="HG249"/>
      <c r="HH249"/>
      <c r="HI249"/>
      <c r="HJ249"/>
      <c r="HK249"/>
      <c r="HL249"/>
      <c r="HM249"/>
      <c r="HN249"/>
      <c r="HO249"/>
      <c r="HP249"/>
      <c r="HQ249"/>
      <c r="HR249"/>
      <c r="HS249"/>
      <c r="HT249"/>
      <c r="HU249"/>
      <c r="HV249"/>
      <c r="HW249"/>
      <c r="HX249"/>
      <c r="HY249"/>
      <c r="HZ249"/>
      <c r="IA249"/>
      <c r="IB249"/>
      <c r="IC249"/>
      <c r="ID249"/>
      <c r="IE249"/>
      <c r="IF249"/>
      <c r="IG249"/>
      <c r="IH249"/>
      <c r="II249"/>
      <c r="IJ249"/>
      <c r="IK249"/>
      <c r="IL249"/>
    </row>
    <row r="250" spans="1:246" s="2" customFormat="1" ht="13.8" hidden="1" x14ac:dyDescent="0.25">
      <c r="A250" s="2">
        <v>151</v>
      </c>
      <c r="B250" s="41">
        <f t="shared" ca="1" si="97"/>
        <v>50161</v>
      </c>
      <c r="C250" s="29">
        <f t="shared" si="99"/>
        <v>34817.708333333168</v>
      </c>
      <c r="D250" s="24"/>
      <c r="E250"/>
      <c r="F250"/>
      <c r="G250"/>
      <c r="H250"/>
      <c r="I250"/>
      <c r="J250"/>
      <c r="K250"/>
      <c r="L250"/>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c r="EY250"/>
      <c r="EZ250"/>
      <c r="FA250"/>
      <c r="FB250"/>
      <c r="FC250"/>
      <c r="FD250"/>
      <c r="FE250"/>
      <c r="FF250"/>
      <c r="FG250"/>
      <c r="FH250"/>
      <c r="FI250"/>
      <c r="FJ250"/>
      <c r="FK250"/>
      <c r="FL250"/>
      <c r="FM250"/>
      <c r="FN250"/>
      <c r="FO250"/>
      <c r="FP250"/>
      <c r="FQ250"/>
      <c r="FR250"/>
      <c r="FS250"/>
      <c r="FT250"/>
      <c r="FU250"/>
      <c r="FV250"/>
      <c r="FW250"/>
      <c r="FX250"/>
      <c r="FY250"/>
      <c r="FZ250"/>
      <c r="GA250"/>
      <c r="GB250"/>
      <c r="GC250"/>
      <c r="GD250"/>
      <c r="GE250"/>
      <c r="GF250"/>
      <c r="GG250"/>
      <c r="GH250"/>
      <c r="GI250"/>
      <c r="GJ250"/>
      <c r="GK250"/>
      <c r="GL250"/>
      <c r="GM250"/>
      <c r="GN250"/>
      <c r="GO250"/>
      <c r="GP250"/>
      <c r="GQ250"/>
      <c r="GR250"/>
      <c r="GS250"/>
      <c r="GT250"/>
      <c r="GU250"/>
      <c r="GV250"/>
      <c r="GW250"/>
      <c r="GX250"/>
      <c r="GY250"/>
      <c r="GZ250"/>
      <c r="HA250"/>
      <c r="HB250"/>
      <c r="HC250"/>
      <c r="HD250"/>
      <c r="HE250"/>
      <c r="HF250"/>
      <c r="HG250"/>
      <c r="HH250"/>
      <c r="HI250"/>
      <c r="HJ250"/>
      <c r="HK250"/>
      <c r="HL250"/>
      <c r="HM250"/>
      <c r="HN250"/>
      <c r="HO250"/>
      <c r="HP250"/>
      <c r="HQ250"/>
      <c r="HR250"/>
      <c r="HS250"/>
      <c r="HT250"/>
      <c r="HU250"/>
      <c r="HV250"/>
      <c r="HW250"/>
      <c r="HX250"/>
      <c r="HY250"/>
      <c r="HZ250"/>
      <c r="IA250"/>
      <c r="IB250"/>
      <c r="IC250"/>
      <c r="ID250"/>
      <c r="IE250"/>
      <c r="IF250"/>
      <c r="IG250"/>
      <c r="IH250"/>
      <c r="II250"/>
      <c r="IJ250"/>
      <c r="IK250"/>
      <c r="IL250"/>
    </row>
    <row r="251" spans="1:246" s="2" customFormat="1" ht="13.8" hidden="1" x14ac:dyDescent="0.25">
      <c r="A251" s="2">
        <v>152</v>
      </c>
      <c r="B251" s="41">
        <f t="shared" ca="1" si="97"/>
        <v>50192</v>
      </c>
      <c r="C251" s="29">
        <f t="shared" si="99"/>
        <v>34592.881944444285</v>
      </c>
      <c r="D251" s="24"/>
      <c r="E251"/>
      <c r="F251"/>
      <c r="G251"/>
      <c r="H251"/>
      <c r="I251"/>
      <c r="J251"/>
      <c r="K251"/>
      <c r="L251"/>
      <c r="M251"/>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c r="DI251"/>
      <c r="DJ251"/>
      <c r="DK251"/>
      <c r="DL251"/>
      <c r="DM251"/>
      <c r="DN251"/>
      <c r="DO251"/>
      <c r="DP251"/>
      <c r="DQ251"/>
      <c r="DR251"/>
      <c r="DS251"/>
      <c r="DT251"/>
      <c r="DU251"/>
      <c r="DV251"/>
      <c r="DW251"/>
      <c r="DX251"/>
      <c r="DY251"/>
      <c r="DZ251"/>
      <c r="EA251"/>
      <c r="EB251"/>
      <c r="EC251"/>
      <c r="ED251"/>
      <c r="EE251"/>
      <c r="EF251"/>
      <c r="EG251"/>
      <c r="EH251"/>
      <c r="EI251"/>
      <c r="EJ251"/>
      <c r="EK251"/>
      <c r="EL251"/>
      <c r="EM251"/>
      <c r="EN251"/>
      <c r="EO251"/>
      <c r="EP251"/>
      <c r="EQ251"/>
      <c r="ER251"/>
      <c r="ES251"/>
      <c r="ET251"/>
      <c r="EU251"/>
      <c r="EV251"/>
      <c r="EW251"/>
      <c r="EX251"/>
      <c r="EY251"/>
      <c r="EZ251"/>
      <c r="FA251"/>
      <c r="FB251"/>
      <c r="FC251"/>
      <c r="FD251"/>
      <c r="FE251"/>
      <c r="FF251"/>
      <c r="FG251"/>
      <c r="FH251"/>
      <c r="FI251"/>
      <c r="FJ251"/>
      <c r="FK251"/>
      <c r="FL251"/>
      <c r="FM251"/>
      <c r="FN251"/>
      <c r="FO251"/>
      <c r="FP251"/>
      <c r="FQ251"/>
      <c r="FR251"/>
      <c r="FS251"/>
      <c r="FT251"/>
      <c r="FU251"/>
      <c r="FV251"/>
      <c r="FW251"/>
      <c r="FX251"/>
      <c r="FY251"/>
      <c r="FZ251"/>
      <c r="GA251"/>
      <c r="GB251"/>
      <c r="GC251"/>
      <c r="GD251"/>
      <c r="GE251"/>
      <c r="GF251"/>
      <c r="GG251"/>
      <c r="GH251"/>
      <c r="GI251"/>
      <c r="GJ251"/>
      <c r="GK251"/>
      <c r="GL251"/>
      <c r="GM251"/>
      <c r="GN251"/>
      <c r="GO251"/>
      <c r="GP251"/>
      <c r="GQ251"/>
      <c r="GR251"/>
      <c r="GS251"/>
      <c r="GT251"/>
      <c r="GU251"/>
      <c r="GV251"/>
      <c r="GW251"/>
      <c r="GX251"/>
      <c r="GY251"/>
      <c r="GZ251"/>
      <c r="HA251"/>
      <c r="HB251"/>
      <c r="HC251"/>
      <c r="HD251"/>
      <c r="HE251"/>
      <c r="HF251"/>
      <c r="HG251"/>
      <c r="HH251"/>
      <c r="HI251"/>
      <c r="HJ251"/>
      <c r="HK251"/>
      <c r="HL251"/>
      <c r="HM251"/>
      <c r="HN251"/>
      <c r="HO251"/>
      <c r="HP251"/>
      <c r="HQ251"/>
      <c r="HR251"/>
      <c r="HS251"/>
      <c r="HT251"/>
      <c r="HU251"/>
      <c r="HV251"/>
      <c r="HW251"/>
      <c r="HX251"/>
      <c r="HY251"/>
      <c r="HZ251"/>
      <c r="IA251"/>
      <c r="IB251"/>
      <c r="IC251"/>
      <c r="ID251"/>
      <c r="IE251"/>
      <c r="IF251"/>
      <c r="IG251"/>
      <c r="IH251"/>
      <c r="II251"/>
      <c r="IJ251"/>
      <c r="IK251"/>
      <c r="IL251"/>
    </row>
    <row r="252" spans="1:246" s="2" customFormat="1" ht="13.8" hidden="1" x14ac:dyDescent="0.25">
      <c r="A252" s="2">
        <v>153</v>
      </c>
      <c r="B252" s="41">
        <f t="shared" ca="1" si="97"/>
        <v>50222</v>
      </c>
      <c r="C252" s="29">
        <f t="shared" si="99"/>
        <v>34368.055555555395</v>
      </c>
      <c r="D252" s="24"/>
      <c r="E252"/>
      <c r="F252"/>
      <c r="G252"/>
      <c r="H252"/>
      <c r="I252"/>
      <c r="J252"/>
      <c r="K252"/>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c r="DN252"/>
      <c r="DO252"/>
      <c r="DP252"/>
      <c r="DQ252"/>
      <c r="DR252"/>
      <c r="DS252"/>
      <c r="DT252"/>
      <c r="DU252"/>
      <c r="DV252"/>
      <c r="DW252"/>
      <c r="DX252"/>
      <c r="DY252"/>
      <c r="DZ252"/>
      <c r="EA252"/>
      <c r="EB252"/>
      <c r="EC252"/>
      <c r="ED252"/>
      <c r="EE252"/>
      <c r="EF252"/>
      <c r="EG252"/>
      <c r="EH252"/>
      <c r="EI252"/>
      <c r="EJ252"/>
      <c r="EK252"/>
      <c r="EL252"/>
      <c r="EM252"/>
      <c r="EN252"/>
      <c r="EO252"/>
      <c r="EP252"/>
      <c r="EQ252"/>
      <c r="ER252"/>
      <c r="ES252"/>
      <c r="ET252"/>
      <c r="EU252"/>
      <c r="EV252"/>
      <c r="EW252"/>
      <c r="EX252"/>
      <c r="EY252"/>
      <c r="EZ252"/>
      <c r="FA252"/>
      <c r="FB252"/>
      <c r="FC252"/>
      <c r="FD252"/>
      <c r="FE252"/>
      <c r="FF252"/>
      <c r="FG252"/>
      <c r="FH252"/>
      <c r="FI252"/>
      <c r="FJ252"/>
      <c r="FK252"/>
      <c r="FL252"/>
      <c r="FM252"/>
      <c r="FN252"/>
      <c r="FO252"/>
      <c r="FP252"/>
      <c r="FQ252"/>
      <c r="FR252"/>
      <c r="FS252"/>
      <c r="FT252"/>
      <c r="FU252"/>
      <c r="FV252"/>
      <c r="FW252"/>
      <c r="FX252"/>
      <c r="FY252"/>
      <c r="FZ252"/>
      <c r="GA252"/>
      <c r="GB252"/>
      <c r="GC252"/>
      <c r="GD252"/>
      <c r="GE252"/>
      <c r="GF252"/>
      <c r="GG252"/>
      <c r="GH252"/>
      <c r="GI252"/>
      <c r="GJ252"/>
      <c r="GK252"/>
      <c r="GL252"/>
      <c r="GM252"/>
      <c r="GN252"/>
      <c r="GO252"/>
      <c r="GP252"/>
      <c r="GQ252"/>
      <c r="GR252"/>
      <c r="GS252"/>
      <c r="GT252"/>
      <c r="GU252"/>
      <c r="GV252"/>
      <c r="GW252"/>
      <c r="GX252"/>
      <c r="GY252"/>
      <c r="GZ252"/>
      <c r="HA252"/>
      <c r="HB252"/>
      <c r="HC252"/>
      <c r="HD252"/>
      <c r="HE252"/>
      <c r="HF252"/>
      <c r="HG252"/>
      <c r="HH252"/>
      <c r="HI252"/>
      <c r="HJ252"/>
      <c r="HK252"/>
      <c r="HL252"/>
      <c r="HM252"/>
      <c r="HN252"/>
      <c r="HO252"/>
      <c r="HP252"/>
      <c r="HQ252"/>
      <c r="HR252"/>
      <c r="HS252"/>
      <c r="HT252"/>
      <c r="HU252"/>
      <c r="HV252"/>
      <c r="HW252"/>
      <c r="HX252"/>
      <c r="HY252"/>
      <c r="HZ252"/>
      <c r="IA252"/>
      <c r="IB252"/>
      <c r="IC252"/>
      <c r="ID252"/>
      <c r="IE252"/>
      <c r="IF252"/>
      <c r="IG252"/>
      <c r="IH252"/>
      <c r="II252"/>
      <c r="IJ252"/>
      <c r="IK252"/>
      <c r="IL252"/>
    </row>
    <row r="253" spans="1:246" s="2" customFormat="1" ht="13.8" hidden="1" x14ac:dyDescent="0.25">
      <c r="A253" s="2">
        <v>154</v>
      </c>
      <c r="B253" s="41">
        <f t="shared" ca="1" si="97"/>
        <v>50253</v>
      </c>
      <c r="C253" s="29">
        <f t="shared" si="99"/>
        <v>34143.229166666504</v>
      </c>
      <c r="D253" s="24"/>
      <c r="E253"/>
      <c r="F253"/>
      <c r="G253"/>
      <c r="H253"/>
      <c r="I253"/>
      <c r="J253"/>
      <c r="K253"/>
      <c r="L253"/>
      <c r="M253"/>
      <c r="N253"/>
      <c r="O253"/>
      <c r="P253"/>
      <c r="Q253"/>
      <c r="R253"/>
      <c r="S253"/>
      <c r="T253"/>
      <c r="U253"/>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c r="DF253"/>
      <c r="DG253"/>
      <c r="DH253"/>
      <c r="DI253"/>
      <c r="DJ253"/>
      <c r="DK253"/>
      <c r="DL253"/>
      <c r="DM253"/>
      <c r="DN253"/>
      <c r="DO253"/>
      <c r="DP253"/>
      <c r="DQ253"/>
      <c r="DR253"/>
      <c r="DS253"/>
      <c r="DT253"/>
      <c r="DU253"/>
      <c r="DV253"/>
      <c r="DW253"/>
      <c r="DX253"/>
      <c r="DY253"/>
      <c r="DZ253"/>
      <c r="EA253"/>
      <c r="EB253"/>
      <c r="EC253"/>
      <c r="ED253"/>
      <c r="EE253"/>
      <c r="EF253"/>
      <c r="EG253"/>
      <c r="EH253"/>
      <c r="EI253"/>
      <c r="EJ253"/>
      <c r="EK253"/>
      <c r="EL253"/>
      <c r="EM253"/>
      <c r="EN253"/>
      <c r="EO253"/>
      <c r="EP253"/>
      <c r="EQ253"/>
      <c r="ER253"/>
      <c r="ES253"/>
      <c r="ET253"/>
      <c r="EU253"/>
      <c r="EV253"/>
      <c r="EW253"/>
      <c r="EX253"/>
      <c r="EY253"/>
      <c r="EZ253"/>
      <c r="FA253"/>
      <c r="FB253"/>
      <c r="FC253"/>
      <c r="FD253"/>
      <c r="FE253"/>
      <c r="FF253"/>
      <c r="FG253"/>
      <c r="FH253"/>
      <c r="FI253"/>
      <c r="FJ253"/>
      <c r="FK253"/>
      <c r="FL253"/>
      <c r="FM253"/>
      <c r="FN253"/>
      <c r="FO253"/>
      <c r="FP253"/>
      <c r="FQ253"/>
      <c r="FR253"/>
      <c r="FS253"/>
      <c r="FT253"/>
      <c r="FU253"/>
      <c r="FV253"/>
      <c r="FW253"/>
      <c r="FX253"/>
      <c r="FY253"/>
      <c r="FZ253"/>
      <c r="GA253"/>
      <c r="GB253"/>
      <c r="GC253"/>
      <c r="GD253"/>
      <c r="GE253"/>
      <c r="GF253"/>
      <c r="GG253"/>
      <c r="GH253"/>
      <c r="GI253"/>
      <c r="GJ253"/>
      <c r="GK253"/>
      <c r="GL253"/>
      <c r="GM253"/>
      <c r="GN253"/>
      <c r="GO253"/>
      <c r="GP253"/>
      <c r="GQ253"/>
      <c r="GR253"/>
      <c r="GS253"/>
      <c r="GT253"/>
      <c r="GU253"/>
      <c r="GV253"/>
      <c r="GW253"/>
      <c r="GX253"/>
      <c r="GY253"/>
      <c r="GZ253"/>
      <c r="HA253"/>
      <c r="HB253"/>
      <c r="HC253"/>
      <c r="HD253"/>
      <c r="HE253"/>
      <c r="HF253"/>
      <c r="HG253"/>
      <c r="HH253"/>
      <c r="HI253"/>
      <c r="HJ253"/>
      <c r="HK253"/>
      <c r="HL253"/>
      <c r="HM253"/>
      <c r="HN253"/>
      <c r="HO253"/>
      <c r="HP253"/>
      <c r="HQ253"/>
      <c r="HR253"/>
      <c r="HS253"/>
      <c r="HT253"/>
      <c r="HU253"/>
      <c r="HV253"/>
      <c r="HW253"/>
      <c r="HX253"/>
      <c r="HY253"/>
      <c r="HZ253"/>
      <c r="IA253"/>
      <c r="IB253"/>
      <c r="IC253"/>
      <c r="ID253"/>
      <c r="IE253"/>
      <c r="IF253"/>
      <c r="IG253"/>
      <c r="IH253"/>
      <c r="II253"/>
      <c r="IJ253"/>
      <c r="IK253"/>
      <c r="IL253"/>
    </row>
    <row r="254" spans="1:246" s="2" customFormat="1" ht="13.8" hidden="1" x14ac:dyDescent="0.25">
      <c r="A254" s="2">
        <v>155</v>
      </c>
      <c r="B254" s="41">
        <f t="shared" ca="1" si="97"/>
        <v>50284</v>
      </c>
      <c r="C254" s="29">
        <f t="shared" si="99"/>
        <v>33918.402777777621</v>
      </c>
      <c r="D254" s="24"/>
      <c r="E254"/>
      <c r="F254"/>
      <c r="G254"/>
      <c r="H254"/>
      <c r="I254"/>
      <c r="J254"/>
      <c r="K254"/>
      <c r="L254"/>
      <c r="M254"/>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c r="DN254"/>
      <c r="DO254"/>
      <c r="DP254"/>
      <c r="DQ254"/>
      <c r="DR254"/>
      <c r="DS254"/>
      <c r="DT254"/>
      <c r="DU254"/>
      <c r="DV254"/>
      <c r="DW254"/>
      <c r="DX254"/>
      <c r="DY254"/>
      <c r="DZ254"/>
      <c r="EA254"/>
      <c r="EB254"/>
      <c r="EC254"/>
      <c r="ED254"/>
      <c r="EE254"/>
      <c r="EF254"/>
      <c r="EG254"/>
      <c r="EH254"/>
      <c r="EI254"/>
      <c r="EJ254"/>
      <c r="EK254"/>
      <c r="EL254"/>
      <c r="EM254"/>
      <c r="EN254"/>
      <c r="EO254"/>
      <c r="EP254"/>
      <c r="EQ254"/>
      <c r="ER254"/>
      <c r="ES254"/>
      <c r="ET254"/>
      <c r="EU254"/>
      <c r="EV254"/>
      <c r="EW254"/>
      <c r="EX254"/>
      <c r="EY254"/>
      <c r="EZ254"/>
      <c r="FA254"/>
      <c r="FB254"/>
      <c r="FC254"/>
      <c r="FD254"/>
      <c r="FE254"/>
      <c r="FF254"/>
      <c r="FG254"/>
      <c r="FH254"/>
      <c r="FI254"/>
      <c r="FJ254"/>
      <c r="FK254"/>
      <c r="FL254"/>
      <c r="FM254"/>
      <c r="FN254"/>
      <c r="FO254"/>
      <c r="FP254"/>
      <c r="FQ254"/>
      <c r="FR254"/>
      <c r="FS254"/>
      <c r="FT254"/>
      <c r="FU254"/>
      <c r="FV254"/>
      <c r="FW254"/>
      <c r="FX254"/>
      <c r="FY254"/>
      <c r="FZ254"/>
      <c r="GA254"/>
      <c r="GB254"/>
      <c r="GC254"/>
      <c r="GD254"/>
      <c r="GE254"/>
      <c r="GF254"/>
      <c r="GG254"/>
      <c r="GH254"/>
      <c r="GI254"/>
      <c r="GJ254"/>
      <c r="GK254"/>
      <c r="GL254"/>
      <c r="GM254"/>
      <c r="GN254"/>
      <c r="GO254"/>
      <c r="GP254"/>
      <c r="GQ254"/>
      <c r="GR254"/>
      <c r="GS254"/>
      <c r="GT254"/>
      <c r="GU254"/>
      <c r="GV254"/>
      <c r="GW254"/>
      <c r="GX254"/>
      <c r="GY254"/>
      <c r="GZ254"/>
      <c r="HA254"/>
      <c r="HB254"/>
      <c r="HC254"/>
      <c r="HD254"/>
      <c r="HE254"/>
      <c r="HF254"/>
      <c r="HG254"/>
      <c r="HH254"/>
      <c r="HI254"/>
      <c r="HJ254"/>
      <c r="HK254"/>
      <c r="HL254"/>
      <c r="HM254"/>
      <c r="HN254"/>
      <c r="HO254"/>
      <c r="HP254"/>
      <c r="HQ254"/>
      <c r="HR254"/>
      <c r="HS254"/>
      <c r="HT254"/>
      <c r="HU254"/>
      <c r="HV254"/>
      <c r="HW254"/>
      <c r="HX254"/>
      <c r="HY254"/>
      <c r="HZ254"/>
      <c r="IA254"/>
      <c r="IB254"/>
      <c r="IC254"/>
      <c r="ID254"/>
      <c r="IE254"/>
      <c r="IF254"/>
      <c r="IG254"/>
      <c r="IH254"/>
      <c r="II254"/>
      <c r="IJ254"/>
      <c r="IK254"/>
      <c r="IL254"/>
    </row>
    <row r="255" spans="1:246" s="2" customFormat="1" ht="13.8" hidden="1" x14ac:dyDescent="0.25">
      <c r="A255" s="2">
        <v>156</v>
      </c>
      <c r="B255" s="41">
        <f t="shared" ca="1" si="97"/>
        <v>50314</v>
      </c>
      <c r="C255" s="29">
        <f t="shared" si="99"/>
        <v>33693.57638888873</v>
      </c>
      <c r="D255" s="24"/>
      <c r="E255"/>
      <c r="F255"/>
      <c r="G255"/>
      <c r="H255"/>
      <c r="I255"/>
      <c r="J255"/>
      <c r="K255"/>
      <c r="L255"/>
      <c r="M255"/>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c r="EZ255"/>
      <c r="FA255"/>
      <c r="FB255"/>
      <c r="FC255"/>
      <c r="FD255"/>
      <c r="FE255"/>
      <c r="FF255"/>
      <c r="FG255"/>
      <c r="FH255"/>
      <c r="FI255"/>
      <c r="FJ255"/>
      <c r="FK255"/>
      <c r="FL255"/>
      <c r="FM255"/>
      <c r="FN255"/>
      <c r="FO255"/>
      <c r="FP255"/>
      <c r="FQ255"/>
      <c r="FR255"/>
      <c r="FS255"/>
      <c r="FT255"/>
      <c r="FU255"/>
      <c r="FV255"/>
      <c r="FW255"/>
      <c r="FX255"/>
      <c r="FY255"/>
      <c r="FZ255"/>
      <c r="GA255"/>
      <c r="GB255"/>
      <c r="GC255"/>
      <c r="GD255"/>
      <c r="GE255"/>
      <c r="GF255"/>
      <c r="GG255"/>
      <c r="GH255"/>
      <c r="GI255"/>
      <c r="GJ255"/>
      <c r="GK255"/>
      <c r="GL255"/>
      <c r="GM255"/>
      <c r="GN255"/>
      <c r="GO255"/>
      <c r="GP255"/>
      <c r="GQ255"/>
      <c r="GR255"/>
      <c r="GS255"/>
      <c r="GT255"/>
      <c r="GU255"/>
      <c r="GV255"/>
      <c r="GW255"/>
      <c r="GX255"/>
      <c r="GY255"/>
      <c r="GZ255"/>
      <c r="HA255"/>
      <c r="HB255"/>
      <c r="HC255"/>
      <c r="HD255"/>
      <c r="HE255"/>
      <c r="HF255"/>
      <c r="HG255"/>
      <c r="HH255"/>
      <c r="HI255"/>
      <c r="HJ255"/>
      <c r="HK255"/>
      <c r="HL255"/>
      <c r="HM255"/>
      <c r="HN255"/>
      <c r="HO255"/>
      <c r="HP255"/>
      <c r="HQ255"/>
      <c r="HR255"/>
      <c r="HS255"/>
      <c r="HT255"/>
      <c r="HU255"/>
      <c r="HV255"/>
      <c r="HW255"/>
      <c r="HX255"/>
      <c r="HY255"/>
      <c r="HZ255"/>
      <c r="IA255"/>
      <c r="IB255"/>
      <c r="IC255"/>
      <c r="ID255"/>
      <c r="IE255"/>
      <c r="IF255"/>
      <c r="IG255"/>
      <c r="IH255"/>
      <c r="II255"/>
      <c r="IJ255"/>
      <c r="IK255"/>
      <c r="IL255"/>
    </row>
    <row r="256" spans="1:246" s="2" customFormat="1" ht="13.8" hidden="1" x14ac:dyDescent="0.25">
      <c r="A256" s="2">
        <v>157</v>
      </c>
      <c r="B256" s="41">
        <f t="shared" ca="1" si="97"/>
        <v>50345</v>
      </c>
      <c r="C256" s="29">
        <f t="shared" ref="C256:C267" si="100">AC56</f>
        <v>58268.74999999976</v>
      </c>
      <c r="D256" s="24"/>
      <c r="E256"/>
      <c r="F256"/>
      <c r="G256"/>
      <c r="H256"/>
      <c r="I256"/>
      <c r="J256"/>
      <c r="K256"/>
      <c r="L256"/>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c r="FM256"/>
      <c r="FN256"/>
      <c r="FO256"/>
      <c r="FP256"/>
      <c r="FQ256"/>
      <c r="FR256"/>
      <c r="FS256"/>
      <c r="FT256"/>
      <c r="FU256"/>
      <c r="FV256"/>
      <c r="FW256"/>
      <c r="FX256"/>
      <c r="FY256"/>
      <c r="FZ256"/>
      <c r="GA256"/>
      <c r="GB256"/>
      <c r="GC256"/>
      <c r="GD256"/>
      <c r="GE256"/>
      <c r="GF256"/>
      <c r="GG256"/>
      <c r="GH256"/>
      <c r="GI256"/>
      <c r="GJ256"/>
      <c r="GK256"/>
      <c r="GL256"/>
      <c r="GM256"/>
      <c r="GN256"/>
      <c r="GO256"/>
      <c r="GP256"/>
      <c r="GQ256"/>
      <c r="GR256"/>
      <c r="GS256"/>
      <c r="GT256"/>
      <c r="GU256"/>
      <c r="GV256"/>
      <c r="GW256"/>
      <c r="GX256"/>
      <c r="GY256"/>
      <c r="GZ256"/>
      <c r="HA256"/>
      <c r="HB256"/>
      <c r="HC256"/>
      <c r="HD256"/>
      <c r="HE256"/>
      <c r="HF256"/>
      <c r="HG256"/>
      <c r="HH256"/>
      <c r="HI256"/>
      <c r="HJ256"/>
      <c r="HK256"/>
      <c r="HL256"/>
      <c r="HM256"/>
      <c r="HN256"/>
      <c r="HO256"/>
      <c r="HP256"/>
      <c r="HQ256"/>
      <c r="HR256"/>
      <c r="HS256"/>
      <c r="HT256"/>
      <c r="HU256"/>
      <c r="HV256"/>
      <c r="HW256"/>
      <c r="HX256"/>
      <c r="HY256"/>
      <c r="HZ256"/>
      <c r="IA256"/>
      <c r="IB256"/>
      <c r="IC256"/>
      <c r="ID256"/>
      <c r="IE256"/>
      <c r="IF256"/>
      <c r="IG256"/>
      <c r="IH256"/>
      <c r="II256"/>
      <c r="IJ256"/>
      <c r="IK256"/>
      <c r="IL256"/>
    </row>
    <row r="257" spans="1:246" s="2" customFormat="1" ht="13.8" hidden="1" x14ac:dyDescent="0.25">
      <c r="A257" s="2">
        <v>158</v>
      </c>
      <c r="B257" s="41">
        <f t="shared" ca="1" si="97"/>
        <v>50375</v>
      </c>
      <c r="C257" s="29">
        <f t="shared" si="100"/>
        <v>33243.923611110957</v>
      </c>
      <c r="D257" s="24"/>
      <c r="E257"/>
      <c r="F257"/>
      <c r="G257"/>
      <c r="H257"/>
      <c r="I257"/>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c r="FD257"/>
      <c r="FE257"/>
      <c r="FF257"/>
      <c r="FG257"/>
      <c r="FH257"/>
      <c r="FI257"/>
      <c r="FJ257"/>
      <c r="FK257"/>
      <c r="FL257"/>
      <c r="FM257"/>
      <c r="FN257"/>
      <c r="FO257"/>
      <c r="FP257"/>
      <c r="FQ257"/>
      <c r="FR257"/>
      <c r="FS257"/>
      <c r="FT257"/>
      <c r="FU257"/>
      <c r="FV257"/>
      <c r="FW257"/>
      <c r="FX257"/>
      <c r="FY257"/>
      <c r="FZ257"/>
      <c r="GA257"/>
      <c r="GB257"/>
      <c r="GC257"/>
      <c r="GD257"/>
      <c r="GE257"/>
      <c r="GF257"/>
      <c r="GG257"/>
      <c r="GH257"/>
      <c r="GI257"/>
      <c r="GJ257"/>
      <c r="GK257"/>
      <c r="GL257"/>
      <c r="GM257"/>
      <c r="GN257"/>
      <c r="GO257"/>
      <c r="GP257"/>
      <c r="GQ257"/>
      <c r="GR257"/>
      <c r="GS257"/>
      <c r="GT257"/>
      <c r="GU257"/>
      <c r="GV257"/>
      <c r="GW257"/>
      <c r="GX257"/>
      <c r="GY257"/>
      <c r="GZ257"/>
      <c r="HA257"/>
      <c r="HB257"/>
      <c r="HC257"/>
      <c r="HD257"/>
      <c r="HE257"/>
      <c r="HF257"/>
      <c r="HG257"/>
      <c r="HH257"/>
      <c r="HI257"/>
      <c r="HJ257"/>
      <c r="HK257"/>
      <c r="HL257"/>
      <c r="HM257"/>
      <c r="HN257"/>
      <c r="HO257"/>
      <c r="HP257"/>
      <c r="HQ257"/>
      <c r="HR257"/>
      <c r="HS257"/>
      <c r="HT257"/>
      <c r="HU257"/>
      <c r="HV257"/>
      <c r="HW257"/>
      <c r="HX257"/>
      <c r="HY257"/>
      <c r="HZ257"/>
      <c r="IA257"/>
      <c r="IB257"/>
      <c r="IC257"/>
      <c r="ID257"/>
      <c r="IE257"/>
      <c r="IF257"/>
      <c r="IG257"/>
      <c r="IH257"/>
      <c r="II257"/>
      <c r="IJ257"/>
      <c r="IK257"/>
      <c r="IL257"/>
    </row>
    <row r="258" spans="1:246" s="2" customFormat="1" ht="13.8" hidden="1" x14ac:dyDescent="0.25">
      <c r="A258" s="2">
        <v>159</v>
      </c>
      <c r="B258" s="41">
        <f t="shared" ca="1" si="97"/>
        <v>50406</v>
      </c>
      <c r="C258" s="29">
        <f t="shared" si="100"/>
        <v>33019.097222222066</v>
      </c>
      <c r="D258" s="24"/>
      <c r="E258"/>
      <c r="F258"/>
      <c r="G258"/>
      <c r="H258"/>
      <c r="I258"/>
      <c r="J258"/>
      <c r="K258"/>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c r="EY258"/>
      <c r="EZ258"/>
      <c r="FA258"/>
      <c r="FB258"/>
      <c r="FC258"/>
      <c r="FD258"/>
      <c r="FE258"/>
      <c r="FF258"/>
      <c r="FG258"/>
      <c r="FH258"/>
      <c r="FI258"/>
      <c r="FJ258"/>
      <c r="FK258"/>
      <c r="FL258"/>
      <c r="FM258"/>
      <c r="FN258"/>
      <c r="FO258"/>
      <c r="FP258"/>
      <c r="FQ258"/>
      <c r="FR258"/>
      <c r="FS258"/>
      <c r="FT258"/>
      <c r="FU258"/>
      <c r="FV258"/>
      <c r="FW258"/>
      <c r="FX258"/>
      <c r="FY258"/>
      <c r="FZ258"/>
      <c r="GA258"/>
      <c r="GB258"/>
      <c r="GC258"/>
      <c r="GD258"/>
      <c r="GE258"/>
      <c r="GF258"/>
      <c r="GG258"/>
      <c r="GH258"/>
      <c r="GI258"/>
      <c r="GJ258"/>
      <c r="GK258"/>
      <c r="GL258"/>
      <c r="GM258"/>
      <c r="GN258"/>
      <c r="GO258"/>
      <c r="GP258"/>
      <c r="GQ258"/>
      <c r="GR258"/>
      <c r="GS258"/>
      <c r="GT258"/>
      <c r="GU258"/>
      <c r="GV258"/>
      <c r="GW258"/>
      <c r="GX258"/>
      <c r="GY258"/>
      <c r="GZ258"/>
      <c r="HA258"/>
      <c r="HB258"/>
      <c r="HC258"/>
      <c r="HD258"/>
      <c r="HE258"/>
      <c r="HF258"/>
      <c r="HG258"/>
      <c r="HH258"/>
      <c r="HI258"/>
      <c r="HJ258"/>
      <c r="HK258"/>
      <c r="HL258"/>
      <c r="HM258"/>
      <c r="HN258"/>
      <c r="HO258"/>
      <c r="HP258"/>
      <c r="HQ258"/>
      <c r="HR258"/>
      <c r="HS258"/>
      <c r="HT258"/>
      <c r="HU258"/>
      <c r="HV258"/>
      <c r="HW258"/>
      <c r="HX258"/>
      <c r="HY258"/>
      <c r="HZ258"/>
      <c r="IA258"/>
      <c r="IB258"/>
      <c r="IC258"/>
      <c r="ID258"/>
      <c r="IE258"/>
      <c r="IF258"/>
      <c r="IG258"/>
      <c r="IH258"/>
      <c r="II258"/>
      <c r="IJ258"/>
      <c r="IK258"/>
      <c r="IL258"/>
    </row>
    <row r="259" spans="1:246" s="2" customFormat="1" ht="13.8" hidden="1" x14ac:dyDescent="0.25">
      <c r="A259" s="2">
        <v>160</v>
      </c>
      <c r="B259" s="41">
        <f t="shared" ca="1" si="97"/>
        <v>50437</v>
      </c>
      <c r="C259" s="29">
        <f t="shared" si="100"/>
        <v>32794.270833333183</v>
      </c>
      <c r="D259" s="24"/>
      <c r="E259"/>
      <c r="F259"/>
      <c r="G259"/>
      <c r="H259"/>
      <c r="I259"/>
      <c r="J259"/>
      <c r="K259"/>
      <c r="L259"/>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c r="DI259"/>
      <c r="DJ259"/>
      <c r="DK259"/>
      <c r="DL259"/>
      <c r="DM259"/>
      <c r="DN259"/>
      <c r="DO259"/>
      <c r="DP259"/>
      <c r="DQ259"/>
      <c r="DR259"/>
      <c r="DS259"/>
      <c r="DT259"/>
      <c r="DU259"/>
      <c r="DV259"/>
      <c r="DW259"/>
      <c r="DX259"/>
      <c r="DY259"/>
      <c r="DZ259"/>
      <c r="EA259"/>
      <c r="EB259"/>
      <c r="EC259"/>
      <c r="ED259"/>
      <c r="EE259"/>
      <c r="EF259"/>
      <c r="EG259"/>
      <c r="EH259"/>
      <c r="EI259"/>
      <c r="EJ259"/>
      <c r="EK259"/>
      <c r="EL259"/>
      <c r="EM259"/>
      <c r="EN259"/>
      <c r="EO259"/>
      <c r="EP259"/>
      <c r="EQ259"/>
      <c r="ER259"/>
      <c r="ES259"/>
      <c r="ET259"/>
      <c r="EU259"/>
      <c r="EV259"/>
      <c r="EW259"/>
      <c r="EX259"/>
      <c r="EY259"/>
      <c r="EZ259"/>
      <c r="FA259"/>
      <c r="FB259"/>
      <c r="FC259"/>
      <c r="FD259"/>
      <c r="FE259"/>
      <c r="FF259"/>
      <c r="FG259"/>
      <c r="FH259"/>
      <c r="FI259"/>
      <c r="FJ259"/>
      <c r="FK259"/>
      <c r="FL259"/>
      <c r="FM259"/>
      <c r="FN259"/>
      <c r="FO259"/>
      <c r="FP259"/>
      <c r="FQ259"/>
      <c r="FR259"/>
      <c r="FS259"/>
      <c r="FT259"/>
      <c r="FU259"/>
      <c r="FV259"/>
      <c r="FW259"/>
      <c r="FX259"/>
      <c r="FY259"/>
      <c r="FZ259"/>
      <c r="GA259"/>
      <c r="GB259"/>
      <c r="GC259"/>
      <c r="GD259"/>
      <c r="GE259"/>
      <c r="GF259"/>
      <c r="GG259"/>
      <c r="GH259"/>
      <c r="GI259"/>
      <c r="GJ259"/>
      <c r="GK259"/>
      <c r="GL259"/>
      <c r="GM259"/>
      <c r="GN259"/>
      <c r="GO259"/>
      <c r="GP259"/>
      <c r="GQ259"/>
      <c r="GR259"/>
      <c r="GS259"/>
      <c r="GT259"/>
      <c r="GU259"/>
      <c r="GV259"/>
      <c r="GW259"/>
      <c r="GX259"/>
      <c r="GY259"/>
      <c r="GZ259"/>
      <c r="HA259"/>
      <c r="HB259"/>
      <c r="HC259"/>
      <c r="HD259"/>
      <c r="HE259"/>
      <c r="HF259"/>
      <c r="HG259"/>
      <c r="HH259"/>
      <c r="HI259"/>
      <c r="HJ259"/>
      <c r="HK259"/>
      <c r="HL259"/>
      <c r="HM259"/>
      <c r="HN259"/>
      <c r="HO259"/>
      <c r="HP259"/>
      <c r="HQ259"/>
      <c r="HR259"/>
      <c r="HS259"/>
      <c r="HT259"/>
      <c r="HU259"/>
      <c r="HV259"/>
      <c r="HW259"/>
      <c r="HX259"/>
      <c r="HY259"/>
      <c r="HZ259"/>
      <c r="IA259"/>
      <c r="IB259"/>
      <c r="IC259"/>
      <c r="ID259"/>
      <c r="IE259"/>
      <c r="IF259"/>
      <c r="IG259"/>
      <c r="IH259"/>
      <c r="II259"/>
      <c r="IJ259"/>
      <c r="IK259"/>
      <c r="IL259"/>
    </row>
    <row r="260" spans="1:246" s="2" customFormat="1" ht="13.8" hidden="1" x14ac:dyDescent="0.25">
      <c r="A260" s="2">
        <v>161</v>
      </c>
      <c r="B260" s="41">
        <f t="shared" ca="1" si="97"/>
        <v>50465</v>
      </c>
      <c r="C260" s="29">
        <f t="shared" si="100"/>
        <v>32569.444444444292</v>
      </c>
      <c r="D260" s="24"/>
      <c r="E260"/>
      <c r="F260"/>
      <c r="G260"/>
      <c r="H260"/>
      <c r="I260"/>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c r="FM260"/>
      <c r="FN260"/>
      <c r="FO260"/>
      <c r="FP260"/>
      <c r="FQ260"/>
      <c r="FR260"/>
      <c r="FS260"/>
      <c r="FT260"/>
      <c r="FU260"/>
      <c r="FV260"/>
      <c r="FW260"/>
      <c r="FX260"/>
      <c r="FY260"/>
      <c r="FZ260"/>
      <c r="GA260"/>
      <c r="GB260"/>
      <c r="GC260"/>
      <c r="GD260"/>
      <c r="GE260"/>
      <c r="GF260"/>
      <c r="GG260"/>
      <c r="GH260"/>
      <c r="GI260"/>
      <c r="GJ260"/>
      <c r="GK260"/>
      <c r="GL260"/>
      <c r="GM260"/>
      <c r="GN260"/>
      <c r="GO260"/>
      <c r="GP260"/>
      <c r="GQ260"/>
      <c r="GR260"/>
      <c r="GS260"/>
      <c r="GT260"/>
      <c r="GU260"/>
      <c r="GV260"/>
      <c r="GW260"/>
      <c r="GX260"/>
      <c r="GY260"/>
      <c r="GZ260"/>
      <c r="HA260"/>
      <c r="HB260"/>
      <c r="HC260"/>
      <c r="HD260"/>
      <c r="HE260"/>
      <c r="HF260"/>
      <c r="HG260"/>
      <c r="HH260"/>
      <c r="HI260"/>
      <c r="HJ260"/>
      <c r="HK260"/>
      <c r="HL260"/>
      <c r="HM260"/>
      <c r="HN260"/>
      <c r="HO260"/>
      <c r="HP260"/>
      <c r="HQ260"/>
      <c r="HR260"/>
      <c r="HS260"/>
      <c r="HT260"/>
      <c r="HU260"/>
      <c r="HV260"/>
      <c r="HW260"/>
      <c r="HX260"/>
      <c r="HY260"/>
      <c r="HZ260"/>
      <c r="IA260"/>
      <c r="IB260"/>
      <c r="IC260"/>
      <c r="ID260"/>
      <c r="IE260"/>
      <c r="IF260"/>
      <c r="IG260"/>
      <c r="IH260"/>
      <c r="II260"/>
      <c r="IJ260"/>
      <c r="IK260"/>
      <c r="IL260"/>
    </row>
    <row r="261" spans="1:246" s="2" customFormat="1" ht="13.8" hidden="1" x14ac:dyDescent="0.25">
      <c r="A261" s="2">
        <v>162</v>
      </c>
      <c r="B261" s="41">
        <f t="shared" ca="1" si="97"/>
        <v>50496</v>
      </c>
      <c r="C261" s="29">
        <f t="shared" si="100"/>
        <v>32344.618055555402</v>
      </c>
      <c r="D261" s="24"/>
      <c r="E261"/>
      <c r="F261"/>
      <c r="G261"/>
      <c r="H261"/>
      <c r="I261"/>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c r="FM261"/>
      <c r="FN261"/>
      <c r="FO261"/>
      <c r="FP261"/>
      <c r="FQ261"/>
      <c r="FR261"/>
      <c r="FS261"/>
      <c r="FT261"/>
      <c r="FU261"/>
      <c r="FV261"/>
      <c r="FW261"/>
      <c r="FX261"/>
      <c r="FY261"/>
      <c r="FZ261"/>
      <c r="GA261"/>
      <c r="GB261"/>
      <c r="GC261"/>
      <c r="GD261"/>
      <c r="GE261"/>
      <c r="GF261"/>
      <c r="GG261"/>
      <c r="GH261"/>
      <c r="GI261"/>
      <c r="GJ261"/>
      <c r="GK261"/>
      <c r="GL261"/>
      <c r="GM261"/>
      <c r="GN261"/>
      <c r="GO261"/>
      <c r="GP261"/>
      <c r="GQ261"/>
      <c r="GR261"/>
      <c r="GS261"/>
      <c r="GT261"/>
      <c r="GU261"/>
      <c r="GV261"/>
      <c r="GW261"/>
      <c r="GX261"/>
      <c r="GY261"/>
      <c r="GZ261"/>
      <c r="HA261"/>
      <c r="HB261"/>
      <c r="HC261"/>
      <c r="HD261"/>
      <c r="HE261"/>
      <c r="HF261"/>
      <c r="HG261"/>
      <c r="HH261"/>
      <c r="HI261"/>
      <c r="HJ261"/>
      <c r="HK261"/>
      <c r="HL261"/>
      <c r="HM261"/>
      <c r="HN261"/>
      <c r="HO261"/>
      <c r="HP261"/>
      <c r="HQ261"/>
      <c r="HR261"/>
      <c r="HS261"/>
      <c r="HT261"/>
      <c r="HU261"/>
      <c r="HV261"/>
      <c r="HW261"/>
      <c r="HX261"/>
      <c r="HY261"/>
      <c r="HZ261"/>
      <c r="IA261"/>
      <c r="IB261"/>
      <c r="IC261"/>
      <c r="ID261"/>
      <c r="IE261"/>
      <c r="IF261"/>
      <c r="IG261"/>
      <c r="IH261"/>
      <c r="II261"/>
      <c r="IJ261"/>
      <c r="IK261"/>
      <c r="IL261"/>
    </row>
    <row r="262" spans="1:246" s="2" customFormat="1" ht="13.8" hidden="1" x14ac:dyDescent="0.25">
      <c r="A262" s="2">
        <v>163</v>
      </c>
      <c r="B262" s="41">
        <f t="shared" ca="1" si="97"/>
        <v>50526</v>
      </c>
      <c r="C262" s="29">
        <f t="shared" si="100"/>
        <v>32119.791666666519</v>
      </c>
      <c r="D262" s="24"/>
      <c r="E262"/>
      <c r="F262"/>
      <c r="G262"/>
      <c r="H262"/>
      <c r="I262"/>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c r="FD262"/>
      <c r="FE262"/>
      <c r="FF262"/>
      <c r="FG262"/>
      <c r="FH262"/>
      <c r="FI262"/>
      <c r="FJ262"/>
      <c r="FK262"/>
      <c r="FL262"/>
      <c r="FM262"/>
      <c r="FN262"/>
      <c r="FO262"/>
      <c r="FP262"/>
      <c r="FQ262"/>
      <c r="FR262"/>
      <c r="FS262"/>
      <c r="FT262"/>
      <c r="FU262"/>
      <c r="FV262"/>
      <c r="FW262"/>
      <c r="FX262"/>
      <c r="FY262"/>
      <c r="FZ262"/>
      <c r="GA262"/>
      <c r="GB262"/>
      <c r="GC262"/>
      <c r="GD262"/>
      <c r="GE262"/>
      <c r="GF262"/>
      <c r="GG262"/>
      <c r="GH262"/>
      <c r="GI262"/>
      <c r="GJ262"/>
      <c r="GK262"/>
      <c r="GL262"/>
      <c r="GM262"/>
      <c r="GN262"/>
      <c r="GO262"/>
      <c r="GP262"/>
      <c r="GQ262"/>
      <c r="GR262"/>
      <c r="GS262"/>
      <c r="GT262"/>
      <c r="GU262"/>
      <c r="GV262"/>
      <c r="GW262"/>
      <c r="GX262"/>
      <c r="GY262"/>
      <c r="GZ262"/>
      <c r="HA262"/>
      <c r="HB262"/>
      <c r="HC262"/>
      <c r="HD262"/>
      <c r="HE262"/>
      <c r="HF262"/>
      <c r="HG262"/>
      <c r="HH262"/>
      <c r="HI262"/>
      <c r="HJ262"/>
      <c r="HK262"/>
      <c r="HL262"/>
      <c r="HM262"/>
      <c r="HN262"/>
      <c r="HO262"/>
      <c r="HP262"/>
      <c r="HQ262"/>
      <c r="HR262"/>
      <c r="HS262"/>
      <c r="HT262"/>
      <c r="HU262"/>
      <c r="HV262"/>
      <c r="HW262"/>
      <c r="HX262"/>
      <c r="HY262"/>
      <c r="HZ262"/>
      <c r="IA262"/>
      <c r="IB262"/>
      <c r="IC262"/>
      <c r="ID262"/>
      <c r="IE262"/>
      <c r="IF262"/>
      <c r="IG262"/>
      <c r="IH262"/>
      <c r="II262"/>
      <c r="IJ262"/>
      <c r="IK262"/>
      <c r="IL262"/>
    </row>
    <row r="263" spans="1:246" s="2" customFormat="1" ht="13.8" hidden="1" x14ac:dyDescent="0.25">
      <c r="A263" s="2">
        <v>164</v>
      </c>
      <c r="B263" s="41">
        <f t="shared" ca="1" si="97"/>
        <v>50557</v>
      </c>
      <c r="C263" s="29">
        <f t="shared" si="100"/>
        <v>31894.965277777628</v>
      </c>
      <c r="D263" s="24"/>
      <c r="E263"/>
      <c r="F263"/>
      <c r="G263"/>
      <c r="H263"/>
      <c r="I263"/>
      <c r="J263"/>
      <c r="K263"/>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c r="EY263"/>
      <c r="EZ263"/>
      <c r="FA263"/>
      <c r="FB263"/>
      <c r="FC263"/>
      <c r="FD263"/>
      <c r="FE263"/>
      <c r="FF263"/>
      <c r="FG263"/>
      <c r="FH263"/>
      <c r="FI263"/>
      <c r="FJ263"/>
      <c r="FK263"/>
      <c r="FL263"/>
      <c r="FM263"/>
      <c r="FN263"/>
      <c r="FO263"/>
      <c r="FP263"/>
      <c r="FQ263"/>
      <c r="FR263"/>
      <c r="FS263"/>
      <c r="FT263"/>
      <c r="FU263"/>
      <c r="FV263"/>
      <c r="FW263"/>
      <c r="FX263"/>
      <c r="FY263"/>
      <c r="FZ263"/>
      <c r="GA263"/>
      <c r="GB263"/>
      <c r="GC263"/>
      <c r="GD263"/>
      <c r="GE263"/>
      <c r="GF263"/>
      <c r="GG263"/>
      <c r="GH263"/>
      <c r="GI263"/>
      <c r="GJ263"/>
      <c r="GK263"/>
      <c r="GL263"/>
      <c r="GM263"/>
      <c r="GN263"/>
      <c r="GO263"/>
      <c r="GP263"/>
      <c r="GQ263"/>
      <c r="GR263"/>
      <c r="GS263"/>
      <c r="GT263"/>
      <c r="GU263"/>
      <c r="GV263"/>
      <c r="GW263"/>
      <c r="GX263"/>
      <c r="GY263"/>
      <c r="GZ263"/>
      <c r="HA263"/>
      <c r="HB263"/>
      <c r="HC263"/>
      <c r="HD263"/>
      <c r="HE263"/>
      <c r="HF263"/>
      <c r="HG263"/>
      <c r="HH263"/>
      <c r="HI263"/>
      <c r="HJ263"/>
      <c r="HK263"/>
      <c r="HL263"/>
      <c r="HM263"/>
      <c r="HN263"/>
      <c r="HO263"/>
      <c r="HP263"/>
      <c r="HQ263"/>
      <c r="HR263"/>
      <c r="HS263"/>
      <c r="HT263"/>
      <c r="HU263"/>
      <c r="HV263"/>
      <c r="HW263"/>
      <c r="HX263"/>
      <c r="HY263"/>
      <c r="HZ263"/>
      <c r="IA263"/>
      <c r="IB263"/>
      <c r="IC263"/>
      <c r="ID263"/>
      <c r="IE263"/>
      <c r="IF263"/>
      <c r="IG263"/>
      <c r="IH263"/>
      <c r="II263"/>
      <c r="IJ263"/>
      <c r="IK263"/>
      <c r="IL263"/>
    </row>
    <row r="264" spans="1:246" s="2" customFormat="1" ht="13.8" hidden="1" x14ac:dyDescent="0.25">
      <c r="A264" s="2">
        <v>165</v>
      </c>
      <c r="B264" s="41">
        <f t="shared" ca="1" si="97"/>
        <v>50587</v>
      </c>
      <c r="C264" s="29">
        <f t="shared" si="100"/>
        <v>31670.138888888745</v>
      </c>
      <c r="D264" s="24"/>
      <c r="E264"/>
      <c r="F264"/>
      <c r="G264"/>
      <c r="H264"/>
      <c r="I264"/>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c r="DC264"/>
      <c r="DD264"/>
      <c r="DE264"/>
      <c r="DF264"/>
      <c r="DG264"/>
      <c r="DH264"/>
      <c r="DI264"/>
      <c r="DJ264"/>
      <c r="DK264"/>
      <c r="DL264"/>
      <c r="DM264"/>
      <c r="DN264"/>
      <c r="DO264"/>
      <c r="DP264"/>
      <c r="DQ264"/>
      <c r="DR264"/>
      <c r="DS264"/>
      <c r="DT264"/>
      <c r="DU264"/>
      <c r="DV264"/>
      <c r="DW264"/>
      <c r="DX264"/>
      <c r="DY264"/>
      <c r="DZ264"/>
      <c r="EA264"/>
      <c r="EB264"/>
      <c r="EC264"/>
      <c r="ED264"/>
      <c r="EE264"/>
      <c r="EF264"/>
      <c r="EG264"/>
      <c r="EH264"/>
      <c r="EI264"/>
      <c r="EJ264"/>
      <c r="EK264"/>
      <c r="EL264"/>
      <c r="EM264"/>
      <c r="EN264"/>
      <c r="EO264"/>
      <c r="EP264"/>
      <c r="EQ264"/>
      <c r="ER264"/>
      <c r="ES264"/>
      <c r="ET264"/>
      <c r="EU264"/>
      <c r="EV264"/>
      <c r="EW264"/>
      <c r="EX264"/>
      <c r="EY264"/>
      <c r="EZ264"/>
      <c r="FA264"/>
      <c r="FB264"/>
      <c r="FC264"/>
      <c r="FD264"/>
      <c r="FE264"/>
      <c r="FF264"/>
      <c r="FG264"/>
      <c r="FH264"/>
      <c r="FI264"/>
      <c r="FJ264"/>
      <c r="FK264"/>
      <c r="FL264"/>
      <c r="FM264"/>
      <c r="FN264"/>
      <c r="FO264"/>
      <c r="FP264"/>
      <c r="FQ264"/>
      <c r="FR264"/>
      <c r="FS264"/>
      <c r="FT264"/>
      <c r="FU264"/>
      <c r="FV264"/>
      <c r="FW264"/>
      <c r="FX264"/>
      <c r="FY264"/>
      <c r="FZ264"/>
      <c r="GA264"/>
      <c r="GB264"/>
      <c r="GC264"/>
      <c r="GD264"/>
      <c r="GE264"/>
      <c r="GF264"/>
      <c r="GG264"/>
      <c r="GH264"/>
      <c r="GI264"/>
      <c r="GJ264"/>
      <c r="GK264"/>
      <c r="GL264"/>
      <c r="GM264"/>
      <c r="GN264"/>
      <c r="GO264"/>
      <c r="GP264"/>
      <c r="GQ264"/>
      <c r="GR264"/>
      <c r="GS264"/>
      <c r="GT264"/>
      <c r="GU264"/>
      <c r="GV264"/>
      <c r="GW264"/>
      <c r="GX264"/>
      <c r="GY264"/>
      <c r="GZ264"/>
      <c r="HA264"/>
      <c r="HB264"/>
      <c r="HC264"/>
      <c r="HD264"/>
      <c r="HE264"/>
      <c r="HF264"/>
      <c r="HG264"/>
      <c r="HH264"/>
      <c r="HI264"/>
      <c r="HJ264"/>
      <c r="HK264"/>
      <c r="HL264"/>
      <c r="HM264"/>
      <c r="HN264"/>
      <c r="HO264"/>
      <c r="HP264"/>
      <c r="HQ264"/>
      <c r="HR264"/>
      <c r="HS264"/>
      <c r="HT264"/>
      <c r="HU264"/>
      <c r="HV264"/>
      <c r="HW264"/>
      <c r="HX264"/>
      <c r="HY264"/>
      <c r="HZ264"/>
      <c r="IA264"/>
      <c r="IB264"/>
      <c r="IC264"/>
      <c r="ID264"/>
      <c r="IE264"/>
      <c r="IF264"/>
      <c r="IG264"/>
      <c r="IH264"/>
      <c r="II264"/>
      <c r="IJ264"/>
      <c r="IK264"/>
      <c r="IL264"/>
    </row>
    <row r="265" spans="1:246" s="2" customFormat="1" ht="13.8" hidden="1" x14ac:dyDescent="0.25">
      <c r="A265" s="2">
        <v>166</v>
      </c>
      <c r="B265" s="41">
        <f t="shared" ca="1" si="97"/>
        <v>50618</v>
      </c>
      <c r="C265" s="29">
        <f t="shared" si="100"/>
        <v>31445.312499999854</v>
      </c>
      <c r="D265" s="24"/>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c r="DC265"/>
      <c r="DD265"/>
      <c r="DE265"/>
      <c r="DF265"/>
      <c r="DG265"/>
      <c r="DH265"/>
      <c r="DI265"/>
      <c r="DJ265"/>
      <c r="DK265"/>
      <c r="DL265"/>
      <c r="DM265"/>
      <c r="DN265"/>
      <c r="DO265"/>
      <c r="DP265"/>
      <c r="DQ265"/>
      <c r="DR265"/>
      <c r="DS265"/>
      <c r="DT265"/>
      <c r="DU265"/>
      <c r="DV265"/>
      <c r="DW265"/>
      <c r="DX265"/>
      <c r="DY265"/>
      <c r="DZ265"/>
      <c r="EA265"/>
      <c r="EB265"/>
      <c r="EC265"/>
      <c r="ED265"/>
      <c r="EE265"/>
      <c r="EF265"/>
      <c r="EG265"/>
      <c r="EH265"/>
      <c r="EI265"/>
      <c r="EJ265"/>
      <c r="EK265"/>
      <c r="EL265"/>
      <c r="EM265"/>
      <c r="EN265"/>
      <c r="EO265"/>
      <c r="EP265"/>
      <c r="EQ265"/>
      <c r="ER265"/>
      <c r="ES265"/>
      <c r="ET265"/>
      <c r="EU265"/>
      <c r="EV265"/>
      <c r="EW265"/>
      <c r="EX265"/>
      <c r="EY265"/>
      <c r="EZ265"/>
      <c r="FA265"/>
      <c r="FB265"/>
      <c r="FC265"/>
      <c r="FD265"/>
      <c r="FE265"/>
      <c r="FF265"/>
      <c r="FG265"/>
      <c r="FH265"/>
      <c r="FI265"/>
      <c r="FJ265"/>
      <c r="FK265"/>
      <c r="FL265"/>
      <c r="FM265"/>
      <c r="FN265"/>
      <c r="FO265"/>
      <c r="FP265"/>
      <c r="FQ265"/>
      <c r="FR265"/>
      <c r="FS265"/>
      <c r="FT265"/>
      <c r="FU265"/>
      <c r="FV265"/>
      <c r="FW265"/>
      <c r="FX265"/>
      <c r="FY265"/>
      <c r="FZ265"/>
      <c r="GA265"/>
      <c r="GB265"/>
      <c r="GC265"/>
      <c r="GD265"/>
      <c r="GE265"/>
      <c r="GF265"/>
      <c r="GG265"/>
      <c r="GH265"/>
      <c r="GI265"/>
      <c r="GJ265"/>
      <c r="GK265"/>
      <c r="GL265"/>
      <c r="GM265"/>
      <c r="GN265"/>
      <c r="GO265"/>
      <c r="GP265"/>
      <c r="GQ265"/>
      <c r="GR265"/>
      <c r="GS265"/>
      <c r="GT265"/>
      <c r="GU265"/>
      <c r="GV265"/>
      <c r="GW265"/>
      <c r="GX265"/>
      <c r="GY265"/>
      <c r="GZ265"/>
      <c r="HA265"/>
      <c r="HB265"/>
      <c r="HC265"/>
      <c r="HD265"/>
      <c r="HE265"/>
      <c r="HF265"/>
      <c r="HG265"/>
      <c r="HH265"/>
      <c r="HI265"/>
      <c r="HJ265"/>
      <c r="HK265"/>
      <c r="HL265"/>
      <c r="HM265"/>
      <c r="HN265"/>
      <c r="HO265"/>
      <c r="HP265"/>
      <c r="HQ265"/>
      <c r="HR265"/>
      <c r="HS265"/>
      <c r="HT265"/>
      <c r="HU265"/>
      <c r="HV265"/>
      <c r="HW265"/>
      <c r="HX265"/>
      <c r="HY265"/>
      <c r="HZ265"/>
      <c r="IA265"/>
      <c r="IB265"/>
      <c r="IC265"/>
      <c r="ID265"/>
      <c r="IE265"/>
      <c r="IF265"/>
      <c r="IG265"/>
      <c r="IH265"/>
      <c r="II265"/>
      <c r="IJ265"/>
      <c r="IK265"/>
      <c r="IL265"/>
    </row>
    <row r="266" spans="1:246" s="2" customFormat="1" ht="13.8" hidden="1" x14ac:dyDescent="0.25">
      <c r="A266" s="2">
        <v>167</v>
      </c>
      <c r="B266" s="41">
        <f t="shared" ca="1" si="97"/>
        <v>50649</v>
      </c>
      <c r="C266" s="29">
        <f t="shared" si="100"/>
        <v>31220.486111110964</v>
      </c>
      <c r="D266" s="24"/>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c r="DC266"/>
      <c r="DD266"/>
      <c r="DE266"/>
      <c r="DF266"/>
      <c r="DG266"/>
      <c r="DH266"/>
      <c r="DI266"/>
      <c r="DJ266"/>
      <c r="DK266"/>
      <c r="DL266"/>
      <c r="DM266"/>
      <c r="DN266"/>
      <c r="DO266"/>
      <c r="DP266"/>
      <c r="DQ266"/>
      <c r="DR266"/>
      <c r="DS266"/>
      <c r="DT266"/>
      <c r="DU266"/>
      <c r="DV266"/>
      <c r="DW266"/>
      <c r="DX266"/>
      <c r="DY266"/>
      <c r="DZ266"/>
      <c r="EA266"/>
      <c r="EB266"/>
      <c r="EC266"/>
      <c r="ED266"/>
      <c r="EE266"/>
      <c r="EF266"/>
      <c r="EG266"/>
      <c r="EH266"/>
      <c r="EI266"/>
      <c r="EJ266"/>
      <c r="EK266"/>
      <c r="EL266"/>
      <c r="EM266"/>
      <c r="EN266"/>
      <c r="EO266"/>
      <c r="EP266"/>
      <c r="EQ266"/>
      <c r="ER266"/>
      <c r="ES266"/>
      <c r="ET266"/>
      <c r="EU266"/>
      <c r="EV266"/>
      <c r="EW266"/>
      <c r="EX266"/>
      <c r="EY266"/>
      <c r="EZ266"/>
      <c r="FA266"/>
      <c r="FB266"/>
      <c r="FC266"/>
      <c r="FD266"/>
      <c r="FE266"/>
      <c r="FF266"/>
      <c r="FG266"/>
      <c r="FH266"/>
      <c r="FI266"/>
      <c r="FJ266"/>
      <c r="FK266"/>
      <c r="FL266"/>
      <c r="FM266"/>
      <c r="FN266"/>
      <c r="FO266"/>
      <c r="FP266"/>
      <c r="FQ266"/>
      <c r="FR266"/>
      <c r="FS266"/>
      <c r="FT266"/>
      <c r="FU266"/>
      <c r="FV266"/>
      <c r="FW266"/>
      <c r="FX266"/>
      <c r="FY266"/>
      <c r="FZ266"/>
      <c r="GA266"/>
      <c r="GB266"/>
      <c r="GC266"/>
      <c r="GD266"/>
      <c r="GE266"/>
      <c r="GF266"/>
      <c r="GG266"/>
      <c r="GH266"/>
      <c r="GI266"/>
      <c r="GJ266"/>
      <c r="GK266"/>
      <c r="GL266"/>
      <c r="GM266"/>
      <c r="GN266"/>
      <c r="GO266"/>
      <c r="GP266"/>
      <c r="GQ266"/>
      <c r="GR266"/>
      <c r="GS266"/>
      <c r="GT266"/>
      <c r="GU266"/>
      <c r="GV266"/>
      <c r="GW266"/>
      <c r="GX266"/>
      <c r="GY266"/>
      <c r="GZ266"/>
      <c r="HA266"/>
      <c r="HB266"/>
      <c r="HC266"/>
      <c r="HD266"/>
      <c r="HE266"/>
      <c r="HF266"/>
      <c r="HG266"/>
      <c r="HH266"/>
      <c r="HI266"/>
      <c r="HJ266"/>
      <c r="HK266"/>
      <c r="HL266"/>
      <c r="HM266"/>
      <c r="HN266"/>
      <c r="HO266"/>
      <c r="HP266"/>
      <c r="HQ266"/>
      <c r="HR266"/>
      <c r="HS266"/>
      <c r="HT266"/>
      <c r="HU266"/>
      <c r="HV266"/>
      <c r="HW266"/>
      <c r="HX266"/>
      <c r="HY266"/>
      <c r="HZ266"/>
      <c r="IA266"/>
      <c r="IB266"/>
      <c r="IC266"/>
      <c r="ID266"/>
      <c r="IE266"/>
      <c r="IF266"/>
      <c r="IG266"/>
      <c r="IH266"/>
      <c r="II266"/>
      <c r="IJ266"/>
      <c r="IK266"/>
      <c r="IL266"/>
    </row>
    <row r="267" spans="1:246" s="2" customFormat="1" ht="13.8" hidden="1" x14ac:dyDescent="0.25">
      <c r="A267" s="2">
        <v>168</v>
      </c>
      <c r="B267" s="41">
        <f t="shared" ca="1" si="97"/>
        <v>50679</v>
      </c>
      <c r="C267" s="29">
        <f t="shared" si="100"/>
        <v>30995.659722222081</v>
      </c>
      <c r="D267" s="24"/>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c r="DI267"/>
      <c r="DJ267"/>
      <c r="DK267"/>
      <c r="DL267"/>
      <c r="DM267"/>
      <c r="DN267"/>
      <c r="DO267"/>
      <c r="DP267"/>
      <c r="DQ267"/>
      <c r="DR267"/>
      <c r="DS267"/>
      <c r="DT267"/>
      <c r="DU267"/>
      <c r="DV267"/>
      <c r="DW267"/>
      <c r="DX267"/>
      <c r="DY267"/>
      <c r="DZ267"/>
      <c r="EA267"/>
      <c r="EB267"/>
      <c r="EC267"/>
      <c r="ED267"/>
      <c r="EE267"/>
      <c r="EF267"/>
      <c r="EG267"/>
      <c r="EH267"/>
      <c r="EI267"/>
      <c r="EJ267"/>
      <c r="EK267"/>
      <c r="EL267"/>
      <c r="EM267"/>
      <c r="EN267"/>
      <c r="EO267"/>
      <c r="EP267"/>
      <c r="EQ267"/>
      <c r="ER267"/>
      <c r="ES267"/>
      <c r="ET267"/>
      <c r="EU267"/>
      <c r="EV267"/>
      <c r="EW267"/>
      <c r="EX267"/>
      <c r="EY267"/>
      <c r="EZ267"/>
      <c r="FA267"/>
      <c r="FB267"/>
      <c r="FC267"/>
      <c r="FD267"/>
      <c r="FE267"/>
      <c r="FF267"/>
      <c r="FG267"/>
      <c r="FH267"/>
      <c r="FI267"/>
      <c r="FJ267"/>
      <c r="FK267"/>
      <c r="FL267"/>
      <c r="FM267"/>
      <c r="FN267"/>
      <c r="FO267"/>
      <c r="FP267"/>
      <c r="FQ267"/>
      <c r="FR267"/>
      <c r="FS267"/>
      <c r="FT267"/>
      <c r="FU267"/>
      <c r="FV267"/>
      <c r="FW267"/>
      <c r="FX267"/>
      <c r="FY267"/>
      <c r="FZ267"/>
      <c r="GA267"/>
      <c r="GB267"/>
      <c r="GC267"/>
      <c r="GD267"/>
      <c r="GE267"/>
      <c r="GF267"/>
      <c r="GG267"/>
      <c r="GH267"/>
      <c r="GI267"/>
      <c r="GJ267"/>
      <c r="GK267"/>
      <c r="GL267"/>
      <c r="GM267"/>
      <c r="GN267"/>
      <c r="GO267"/>
      <c r="GP267"/>
      <c r="GQ267"/>
      <c r="GR267"/>
      <c r="GS267"/>
      <c r="GT267"/>
      <c r="GU267"/>
      <c r="GV267"/>
      <c r="GW267"/>
      <c r="GX267"/>
      <c r="GY267"/>
      <c r="GZ267"/>
      <c r="HA267"/>
      <c r="HB267"/>
      <c r="HC267"/>
      <c r="HD267"/>
      <c r="HE267"/>
      <c r="HF267"/>
      <c r="HG267"/>
      <c r="HH267"/>
      <c r="HI267"/>
      <c r="HJ267"/>
      <c r="HK267"/>
      <c r="HL267"/>
      <c r="HM267"/>
      <c r="HN267"/>
      <c r="HO267"/>
      <c r="HP267"/>
      <c r="HQ267"/>
      <c r="HR267"/>
      <c r="HS267"/>
      <c r="HT267"/>
      <c r="HU267"/>
      <c r="HV267"/>
      <c r="HW267"/>
      <c r="HX267"/>
      <c r="HY267"/>
      <c r="HZ267"/>
      <c r="IA267"/>
      <c r="IB267"/>
      <c r="IC267"/>
      <c r="ID267"/>
      <c r="IE267"/>
      <c r="IF267"/>
      <c r="IG267"/>
      <c r="IH267"/>
      <c r="II267"/>
      <c r="IJ267"/>
      <c r="IK267"/>
      <c r="IL267"/>
    </row>
    <row r="268" spans="1:246" s="2" customFormat="1" ht="13.8" hidden="1" x14ac:dyDescent="0.25">
      <c r="A268" s="2">
        <v>169</v>
      </c>
      <c r="B268" s="41">
        <f t="shared" ca="1" si="97"/>
        <v>50710</v>
      </c>
      <c r="C268" s="29">
        <f t="shared" ref="C268:C279" si="101">E71</f>
        <v>54170.833333333117</v>
      </c>
      <c r="D268" s="24"/>
      <c r="E268"/>
      <c r="F268"/>
      <c r="G268"/>
      <c r="H268"/>
      <c r="I268"/>
      <c r="J268"/>
      <c r="K268"/>
      <c r="L268"/>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c r="DU268"/>
      <c r="DV268"/>
      <c r="DW268"/>
      <c r="DX268"/>
      <c r="DY268"/>
      <c r="DZ268"/>
      <c r="EA268"/>
      <c r="EB268"/>
      <c r="EC268"/>
      <c r="ED268"/>
      <c r="EE268"/>
      <c r="EF268"/>
      <c r="EG268"/>
      <c r="EH268"/>
      <c r="EI268"/>
      <c r="EJ268"/>
      <c r="EK268"/>
      <c r="EL268"/>
      <c r="EM268"/>
      <c r="EN268"/>
      <c r="EO268"/>
      <c r="EP268"/>
      <c r="EQ268"/>
      <c r="ER268"/>
      <c r="ES268"/>
      <c r="ET268"/>
      <c r="EU268"/>
      <c r="EV268"/>
      <c r="EW268"/>
      <c r="EX268"/>
      <c r="EY268"/>
      <c r="EZ268"/>
      <c r="FA268"/>
      <c r="FB268"/>
      <c r="FC268"/>
      <c r="FD268"/>
      <c r="FE268"/>
      <c r="FF268"/>
      <c r="FG268"/>
      <c r="FH268"/>
      <c r="FI268"/>
      <c r="FJ268"/>
      <c r="FK268"/>
      <c r="FL268"/>
      <c r="FM268"/>
      <c r="FN268"/>
      <c r="FO268"/>
      <c r="FP268"/>
      <c r="FQ268"/>
      <c r="FR268"/>
      <c r="FS268"/>
      <c r="FT268"/>
      <c r="FU268"/>
      <c r="FV268"/>
      <c r="FW268"/>
      <c r="FX268"/>
      <c r="FY268"/>
      <c r="FZ268"/>
      <c r="GA268"/>
      <c r="GB268"/>
      <c r="GC268"/>
      <c r="GD268"/>
      <c r="GE268"/>
      <c r="GF268"/>
      <c r="GG268"/>
      <c r="GH268"/>
      <c r="GI268"/>
      <c r="GJ268"/>
      <c r="GK268"/>
      <c r="GL268"/>
      <c r="GM268"/>
      <c r="GN268"/>
      <c r="GO268"/>
      <c r="GP268"/>
      <c r="GQ268"/>
      <c r="GR268"/>
      <c r="GS268"/>
      <c r="GT268"/>
      <c r="GU268"/>
      <c r="GV268"/>
      <c r="GW268"/>
      <c r="GX268"/>
      <c r="GY268"/>
      <c r="GZ268"/>
      <c r="HA268"/>
      <c r="HB268"/>
      <c r="HC268"/>
      <c r="HD268"/>
      <c r="HE268"/>
      <c r="HF268"/>
      <c r="HG268"/>
      <c r="HH268"/>
      <c r="HI268"/>
      <c r="HJ268"/>
      <c r="HK268"/>
      <c r="HL268"/>
      <c r="HM268"/>
      <c r="HN268"/>
      <c r="HO268"/>
      <c r="HP268"/>
      <c r="HQ268"/>
      <c r="HR268"/>
      <c r="HS268"/>
      <c r="HT268"/>
      <c r="HU268"/>
      <c r="HV268"/>
      <c r="HW268"/>
      <c r="HX268"/>
      <c r="HY268"/>
      <c r="HZ268"/>
      <c r="IA268"/>
      <c r="IB268"/>
      <c r="IC268"/>
      <c r="ID268"/>
      <c r="IE268"/>
      <c r="IF268"/>
      <c r="IG268"/>
      <c r="IH268"/>
      <c r="II268"/>
      <c r="IJ268"/>
      <c r="IK268"/>
      <c r="IL268"/>
    </row>
    <row r="269" spans="1:246" s="2" customFormat="1" ht="13.8" hidden="1" x14ac:dyDescent="0.25">
      <c r="A269" s="2">
        <v>170</v>
      </c>
      <c r="B269" s="41">
        <f t="shared" ca="1" si="97"/>
        <v>50740</v>
      </c>
      <c r="C269" s="29">
        <f t="shared" si="101"/>
        <v>30546.0069444443</v>
      </c>
      <c r="D269" s="24"/>
      <c r="E269"/>
      <c r="F269"/>
      <c r="G269"/>
      <c r="H269"/>
      <c r="I269"/>
      <c r="J269"/>
      <c r="K269"/>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c r="DN269"/>
      <c r="DO269"/>
      <c r="DP269"/>
      <c r="DQ269"/>
      <c r="DR269"/>
      <c r="DS269"/>
      <c r="DT269"/>
      <c r="DU269"/>
      <c r="DV269"/>
      <c r="DW269"/>
      <c r="DX269"/>
      <c r="DY269"/>
      <c r="DZ269"/>
      <c r="EA269"/>
      <c r="EB269"/>
      <c r="EC269"/>
      <c r="ED269"/>
      <c r="EE269"/>
      <c r="EF269"/>
      <c r="EG269"/>
      <c r="EH269"/>
      <c r="EI269"/>
      <c r="EJ269"/>
      <c r="EK269"/>
      <c r="EL269"/>
      <c r="EM269"/>
      <c r="EN269"/>
      <c r="EO269"/>
      <c r="EP269"/>
      <c r="EQ269"/>
      <c r="ER269"/>
      <c r="ES269"/>
      <c r="ET269"/>
      <c r="EU269"/>
      <c r="EV269"/>
      <c r="EW269"/>
      <c r="EX269"/>
      <c r="EY269"/>
      <c r="EZ269"/>
      <c r="FA269"/>
      <c r="FB269"/>
      <c r="FC269"/>
      <c r="FD269"/>
      <c r="FE269"/>
      <c r="FF269"/>
      <c r="FG269"/>
      <c r="FH269"/>
      <c r="FI269"/>
      <c r="FJ269"/>
      <c r="FK269"/>
      <c r="FL269"/>
      <c r="FM269"/>
      <c r="FN269"/>
      <c r="FO269"/>
      <c r="FP269"/>
      <c r="FQ269"/>
      <c r="FR269"/>
      <c r="FS269"/>
      <c r="FT269"/>
      <c r="FU269"/>
      <c r="FV269"/>
      <c r="FW269"/>
      <c r="FX269"/>
      <c r="FY269"/>
      <c r="FZ269"/>
      <c r="GA269"/>
      <c r="GB269"/>
      <c r="GC269"/>
      <c r="GD269"/>
      <c r="GE269"/>
      <c r="GF269"/>
      <c r="GG269"/>
      <c r="GH269"/>
      <c r="GI269"/>
      <c r="GJ269"/>
      <c r="GK269"/>
      <c r="GL269"/>
      <c r="GM269"/>
      <c r="GN269"/>
      <c r="GO269"/>
      <c r="GP269"/>
      <c r="GQ269"/>
      <c r="GR269"/>
      <c r="GS269"/>
      <c r="GT269"/>
      <c r="GU269"/>
      <c r="GV269"/>
      <c r="GW269"/>
      <c r="GX269"/>
      <c r="GY269"/>
      <c r="GZ269"/>
      <c r="HA269"/>
      <c r="HB269"/>
      <c r="HC269"/>
      <c r="HD269"/>
      <c r="HE269"/>
      <c r="HF269"/>
      <c r="HG269"/>
      <c r="HH269"/>
      <c r="HI269"/>
      <c r="HJ269"/>
      <c r="HK269"/>
      <c r="HL269"/>
      <c r="HM269"/>
      <c r="HN269"/>
      <c r="HO269"/>
      <c r="HP269"/>
      <c r="HQ269"/>
      <c r="HR269"/>
      <c r="HS269"/>
      <c r="HT269"/>
      <c r="HU269"/>
      <c r="HV269"/>
      <c r="HW269"/>
      <c r="HX269"/>
      <c r="HY269"/>
      <c r="HZ269"/>
      <c r="IA269"/>
      <c r="IB269"/>
      <c r="IC269"/>
      <c r="ID269"/>
      <c r="IE269"/>
      <c r="IF269"/>
      <c r="IG269"/>
      <c r="IH269"/>
      <c r="II269"/>
      <c r="IJ269"/>
      <c r="IK269"/>
      <c r="IL269"/>
    </row>
    <row r="270" spans="1:246" s="2" customFormat="1" ht="13.8" hidden="1" x14ac:dyDescent="0.25">
      <c r="A270" s="2">
        <v>171</v>
      </c>
      <c r="B270" s="41">
        <f t="shared" ca="1" si="97"/>
        <v>50771</v>
      </c>
      <c r="C270" s="29">
        <f t="shared" si="101"/>
        <v>30321.180555555409</v>
      </c>
      <c r="D270" s="24"/>
      <c r="E270"/>
      <c r="F270"/>
      <c r="G270"/>
      <c r="H270"/>
      <c r="I270"/>
      <c r="J270"/>
      <c r="K270"/>
      <c r="L270"/>
      <c r="M270"/>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c r="DD270"/>
      <c r="DE270"/>
      <c r="DF270"/>
      <c r="DG270"/>
      <c r="DH270"/>
      <c r="DI270"/>
      <c r="DJ270"/>
      <c r="DK270"/>
      <c r="DL270"/>
      <c r="DM270"/>
      <c r="DN270"/>
      <c r="DO270"/>
      <c r="DP270"/>
      <c r="DQ270"/>
      <c r="DR270"/>
      <c r="DS270"/>
      <c r="DT270"/>
      <c r="DU270"/>
      <c r="DV270"/>
      <c r="DW270"/>
      <c r="DX270"/>
      <c r="DY270"/>
      <c r="DZ270"/>
      <c r="EA270"/>
      <c r="EB270"/>
      <c r="EC270"/>
      <c r="ED270"/>
      <c r="EE270"/>
      <c r="EF270"/>
      <c r="EG270"/>
      <c r="EH270"/>
      <c r="EI270"/>
      <c r="EJ270"/>
      <c r="EK270"/>
      <c r="EL270"/>
      <c r="EM270"/>
      <c r="EN270"/>
      <c r="EO270"/>
      <c r="EP270"/>
      <c r="EQ270"/>
      <c r="ER270"/>
      <c r="ES270"/>
      <c r="ET270"/>
      <c r="EU270"/>
      <c r="EV270"/>
      <c r="EW270"/>
      <c r="EX270"/>
      <c r="EY270"/>
      <c r="EZ270"/>
      <c r="FA270"/>
      <c r="FB270"/>
      <c r="FC270"/>
      <c r="FD270"/>
      <c r="FE270"/>
      <c r="FF270"/>
      <c r="FG270"/>
      <c r="FH270"/>
      <c r="FI270"/>
      <c r="FJ270"/>
      <c r="FK270"/>
      <c r="FL270"/>
      <c r="FM270"/>
      <c r="FN270"/>
      <c r="FO270"/>
      <c r="FP270"/>
      <c r="FQ270"/>
      <c r="FR270"/>
      <c r="FS270"/>
      <c r="FT270"/>
      <c r="FU270"/>
      <c r="FV270"/>
      <c r="FW270"/>
      <c r="FX270"/>
      <c r="FY270"/>
      <c r="FZ270"/>
      <c r="GA270"/>
      <c r="GB270"/>
      <c r="GC270"/>
      <c r="GD270"/>
      <c r="GE270"/>
      <c r="GF270"/>
      <c r="GG270"/>
      <c r="GH270"/>
      <c r="GI270"/>
      <c r="GJ270"/>
      <c r="GK270"/>
      <c r="GL270"/>
      <c r="GM270"/>
      <c r="GN270"/>
      <c r="GO270"/>
      <c r="GP270"/>
      <c r="GQ270"/>
      <c r="GR270"/>
      <c r="GS270"/>
      <c r="GT270"/>
      <c r="GU270"/>
      <c r="GV270"/>
      <c r="GW270"/>
      <c r="GX270"/>
      <c r="GY270"/>
      <c r="GZ270"/>
      <c r="HA270"/>
      <c r="HB270"/>
      <c r="HC270"/>
      <c r="HD270"/>
      <c r="HE270"/>
      <c r="HF270"/>
      <c r="HG270"/>
      <c r="HH270"/>
      <c r="HI270"/>
      <c r="HJ270"/>
      <c r="HK270"/>
      <c r="HL270"/>
      <c r="HM270"/>
      <c r="HN270"/>
      <c r="HO270"/>
      <c r="HP270"/>
      <c r="HQ270"/>
      <c r="HR270"/>
      <c r="HS270"/>
      <c r="HT270"/>
      <c r="HU270"/>
      <c r="HV270"/>
      <c r="HW270"/>
      <c r="HX270"/>
      <c r="HY270"/>
      <c r="HZ270"/>
      <c r="IA270"/>
      <c r="IB270"/>
      <c r="IC270"/>
      <c r="ID270"/>
      <c r="IE270"/>
      <c r="IF270"/>
      <c r="IG270"/>
      <c r="IH270"/>
      <c r="II270"/>
      <c r="IJ270"/>
      <c r="IK270"/>
      <c r="IL270"/>
    </row>
    <row r="271" spans="1:246" s="2" customFormat="1" ht="13.8" hidden="1" x14ac:dyDescent="0.25">
      <c r="A271" s="2">
        <v>172</v>
      </c>
      <c r="B271" s="41">
        <f t="shared" ca="1" si="97"/>
        <v>50802</v>
      </c>
      <c r="C271" s="29">
        <f t="shared" si="101"/>
        <v>30096.354166666522</v>
      </c>
      <c r="D271" s="24"/>
      <c r="E271"/>
      <c r="F271"/>
      <c r="G271"/>
      <c r="H271"/>
      <c r="I271"/>
      <c r="J271"/>
      <c r="K271"/>
      <c r="L271"/>
      <c r="M271"/>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c r="DI271"/>
      <c r="DJ271"/>
      <c r="DK271"/>
      <c r="DL271"/>
      <c r="DM271"/>
      <c r="DN271"/>
      <c r="DO271"/>
      <c r="DP271"/>
      <c r="DQ271"/>
      <c r="DR271"/>
      <c r="DS271"/>
      <c r="DT271"/>
      <c r="DU271"/>
      <c r="DV271"/>
      <c r="DW271"/>
      <c r="DX271"/>
      <c r="DY271"/>
      <c r="DZ271"/>
      <c r="EA271"/>
      <c r="EB271"/>
      <c r="EC271"/>
      <c r="ED271"/>
      <c r="EE271"/>
      <c r="EF271"/>
      <c r="EG271"/>
      <c r="EH271"/>
      <c r="EI271"/>
      <c r="EJ271"/>
      <c r="EK271"/>
      <c r="EL271"/>
      <c r="EM271"/>
      <c r="EN271"/>
      <c r="EO271"/>
      <c r="EP271"/>
      <c r="EQ271"/>
      <c r="ER271"/>
      <c r="ES271"/>
      <c r="ET271"/>
      <c r="EU271"/>
      <c r="EV271"/>
      <c r="EW271"/>
      <c r="EX271"/>
      <c r="EY271"/>
      <c r="EZ271"/>
      <c r="FA271"/>
      <c r="FB271"/>
      <c r="FC271"/>
      <c r="FD271"/>
      <c r="FE271"/>
      <c r="FF271"/>
      <c r="FG271"/>
      <c r="FH271"/>
      <c r="FI271"/>
      <c r="FJ271"/>
      <c r="FK271"/>
      <c r="FL271"/>
      <c r="FM271"/>
      <c r="FN271"/>
      <c r="FO271"/>
      <c r="FP271"/>
      <c r="FQ271"/>
      <c r="FR271"/>
      <c r="FS271"/>
      <c r="FT271"/>
      <c r="FU271"/>
      <c r="FV271"/>
      <c r="FW271"/>
      <c r="FX271"/>
      <c r="FY271"/>
      <c r="FZ271"/>
      <c r="GA271"/>
      <c r="GB271"/>
      <c r="GC271"/>
      <c r="GD271"/>
      <c r="GE271"/>
      <c r="GF271"/>
      <c r="GG271"/>
      <c r="GH271"/>
      <c r="GI271"/>
      <c r="GJ271"/>
      <c r="GK271"/>
      <c r="GL271"/>
      <c r="GM271"/>
      <c r="GN271"/>
      <c r="GO271"/>
      <c r="GP271"/>
      <c r="GQ271"/>
      <c r="GR271"/>
      <c r="GS271"/>
      <c r="GT271"/>
      <c r="GU271"/>
      <c r="GV271"/>
      <c r="GW271"/>
      <c r="GX271"/>
      <c r="GY271"/>
      <c r="GZ271"/>
      <c r="HA271"/>
      <c r="HB271"/>
      <c r="HC271"/>
      <c r="HD271"/>
      <c r="HE271"/>
      <c r="HF271"/>
      <c r="HG271"/>
      <c r="HH271"/>
      <c r="HI271"/>
      <c r="HJ271"/>
      <c r="HK271"/>
      <c r="HL271"/>
      <c r="HM271"/>
      <c r="HN271"/>
      <c r="HO271"/>
      <c r="HP271"/>
      <c r="HQ271"/>
      <c r="HR271"/>
      <c r="HS271"/>
      <c r="HT271"/>
      <c r="HU271"/>
      <c r="HV271"/>
      <c r="HW271"/>
      <c r="HX271"/>
      <c r="HY271"/>
      <c r="HZ271"/>
      <c r="IA271"/>
      <c r="IB271"/>
      <c r="IC271"/>
      <c r="ID271"/>
      <c r="IE271"/>
      <c r="IF271"/>
      <c r="IG271"/>
      <c r="IH271"/>
      <c r="II271"/>
      <c r="IJ271"/>
      <c r="IK271"/>
      <c r="IL271"/>
    </row>
    <row r="272" spans="1:246" s="2" customFormat="1" ht="13.8" hidden="1" x14ac:dyDescent="0.25">
      <c r="A272" s="2">
        <v>173</v>
      </c>
      <c r="B272" s="41">
        <f t="shared" ca="1" si="97"/>
        <v>50830</v>
      </c>
      <c r="C272" s="29">
        <f t="shared" si="101"/>
        <v>29871.527777777635</v>
      </c>
      <c r="D272" s="24"/>
      <c r="E272"/>
      <c r="F272"/>
      <c r="G272"/>
      <c r="H272"/>
      <c r="I272"/>
      <c r="J272"/>
      <c r="K272"/>
      <c r="L272"/>
      <c r="M272"/>
      <c r="N272"/>
      <c r="O272"/>
      <c r="P272"/>
      <c r="Q272"/>
      <c r="R272"/>
      <c r="S272"/>
      <c r="T272"/>
      <c r="U272"/>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c r="DD272"/>
      <c r="DE272"/>
      <c r="DF272"/>
      <c r="DG272"/>
      <c r="DH272"/>
      <c r="DI272"/>
      <c r="DJ272"/>
      <c r="DK272"/>
      <c r="DL272"/>
      <c r="DM272"/>
      <c r="DN272"/>
      <c r="DO272"/>
      <c r="DP272"/>
      <c r="DQ272"/>
      <c r="DR272"/>
      <c r="DS272"/>
      <c r="DT272"/>
      <c r="DU272"/>
      <c r="DV272"/>
      <c r="DW272"/>
      <c r="DX272"/>
      <c r="DY272"/>
      <c r="DZ272"/>
      <c r="EA272"/>
      <c r="EB272"/>
      <c r="EC272"/>
      <c r="ED272"/>
      <c r="EE272"/>
      <c r="EF272"/>
      <c r="EG272"/>
      <c r="EH272"/>
      <c r="EI272"/>
      <c r="EJ272"/>
      <c r="EK272"/>
      <c r="EL272"/>
      <c r="EM272"/>
      <c r="EN272"/>
      <c r="EO272"/>
      <c r="EP272"/>
      <c r="EQ272"/>
      <c r="ER272"/>
      <c r="ES272"/>
      <c r="ET272"/>
      <c r="EU272"/>
      <c r="EV272"/>
      <c r="EW272"/>
      <c r="EX272"/>
      <c r="EY272"/>
      <c r="EZ272"/>
      <c r="FA272"/>
      <c r="FB272"/>
      <c r="FC272"/>
      <c r="FD272"/>
      <c r="FE272"/>
      <c r="FF272"/>
      <c r="FG272"/>
      <c r="FH272"/>
      <c r="FI272"/>
      <c r="FJ272"/>
      <c r="FK272"/>
      <c r="FL272"/>
      <c r="FM272"/>
      <c r="FN272"/>
      <c r="FO272"/>
      <c r="FP272"/>
      <c r="FQ272"/>
      <c r="FR272"/>
      <c r="FS272"/>
      <c r="FT272"/>
      <c r="FU272"/>
      <c r="FV272"/>
      <c r="FW272"/>
      <c r="FX272"/>
      <c r="FY272"/>
      <c r="FZ272"/>
      <c r="GA272"/>
      <c r="GB272"/>
      <c r="GC272"/>
      <c r="GD272"/>
      <c r="GE272"/>
      <c r="GF272"/>
      <c r="GG272"/>
      <c r="GH272"/>
      <c r="GI272"/>
      <c r="GJ272"/>
      <c r="GK272"/>
      <c r="GL272"/>
      <c r="GM272"/>
      <c r="GN272"/>
      <c r="GO272"/>
      <c r="GP272"/>
      <c r="GQ272"/>
      <c r="GR272"/>
      <c r="GS272"/>
      <c r="GT272"/>
      <c r="GU272"/>
      <c r="GV272"/>
      <c r="GW272"/>
      <c r="GX272"/>
      <c r="GY272"/>
      <c r="GZ272"/>
      <c r="HA272"/>
      <c r="HB272"/>
      <c r="HC272"/>
      <c r="HD272"/>
      <c r="HE272"/>
      <c r="HF272"/>
      <c r="HG272"/>
      <c r="HH272"/>
      <c r="HI272"/>
      <c r="HJ272"/>
      <c r="HK272"/>
      <c r="HL272"/>
      <c r="HM272"/>
      <c r="HN272"/>
      <c r="HO272"/>
      <c r="HP272"/>
      <c r="HQ272"/>
      <c r="HR272"/>
      <c r="HS272"/>
      <c r="HT272"/>
      <c r="HU272"/>
      <c r="HV272"/>
      <c r="HW272"/>
      <c r="HX272"/>
      <c r="HY272"/>
      <c r="HZ272"/>
      <c r="IA272"/>
      <c r="IB272"/>
      <c r="IC272"/>
      <c r="ID272"/>
      <c r="IE272"/>
      <c r="IF272"/>
      <c r="IG272"/>
      <c r="IH272"/>
      <c r="II272"/>
      <c r="IJ272"/>
      <c r="IK272"/>
      <c r="IL272"/>
    </row>
    <row r="273" spans="1:246" s="2" customFormat="1" ht="13.8" hidden="1" x14ac:dyDescent="0.25">
      <c r="A273" s="2">
        <v>174</v>
      </c>
      <c r="B273" s="41">
        <f t="shared" ca="1" si="97"/>
        <v>50861</v>
      </c>
      <c r="C273" s="29">
        <f t="shared" si="101"/>
        <v>29646.701388888745</v>
      </c>
      <c r="D273" s="24"/>
      <c r="E273"/>
      <c r="F273"/>
      <c r="G273"/>
      <c r="H273"/>
      <c r="I273"/>
      <c r="J273"/>
      <c r="K273"/>
      <c r="L273"/>
      <c r="M273"/>
      <c r="N273"/>
      <c r="O273"/>
      <c r="P273"/>
      <c r="Q273"/>
      <c r="R273"/>
      <c r="S273"/>
      <c r="T273"/>
      <c r="U273"/>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c r="EY273"/>
      <c r="EZ273"/>
      <c r="FA273"/>
      <c r="FB273"/>
      <c r="FC273"/>
      <c r="FD273"/>
      <c r="FE273"/>
      <c r="FF273"/>
      <c r="FG273"/>
      <c r="FH273"/>
      <c r="FI273"/>
      <c r="FJ273"/>
      <c r="FK273"/>
      <c r="FL273"/>
      <c r="FM273"/>
      <c r="FN273"/>
      <c r="FO273"/>
      <c r="FP273"/>
      <c r="FQ273"/>
      <c r="FR273"/>
      <c r="FS273"/>
      <c r="FT273"/>
      <c r="FU273"/>
      <c r="FV273"/>
      <c r="FW273"/>
      <c r="FX273"/>
      <c r="FY273"/>
      <c r="FZ273"/>
      <c r="GA273"/>
      <c r="GB273"/>
      <c r="GC273"/>
      <c r="GD273"/>
      <c r="GE273"/>
      <c r="GF273"/>
      <c r="GG273"/>
      <c r="GH273"/>
      <c r="GI273"/>
      <c r="GJ273"/>
      <c r="GK273"/>
      <c r="GL273"/>
      <c r="GM273"/>
      <c r="GN273"/>
      <c r="GO273"/>
      <c r="GP273"/>
      <c r="GQ273"/>
      <c r="GR273"/>
      <c r="GS273"/>
      <c r="GT273"/>
      <c r="GU273"/>
      <c r="GV273"/>
      <c r="GW273"/>
      <c r="GX273"/>
      <c r="GY273"/>
      <c r="GZ273"/>
      <c r="HA273"/>
      <c r="HB273"/>
      <c r="HC273"/>
      <c r="HD273"/>
      <c r="HE273"/>
      <c r="HF273"/>
      <c r="HG273"/>
      <c r="HH273"/>
      <c r="HI273"/>
      <c r="HJ273"/>
      <c r="HK273"/>
      <c r="HL273"/>
      <c r="HM273"/>
      <c r="HN273"/>
      <c r="HO273"/>
      <c r="HP273"/>
      <c r="HQ273"/>
      <c r="HR273"/>
      <c r="HS273"/>
      <c r="HT273"/>
      <c r="HU273"/>
      <c r="HV273"/>
      <c r="HW273"/>
      <c r="HX273"/>
      <c r="HY273"/>
      <c r="HZ273"/>
      <c r="IA273"/>
      <c r="IB273"/>
      <c r="IC273"/>
      <c r="ID273"/>
      <c r="IE273"/>
      <c r="IF273"/>
      <c r="IG273"/>
      <c r="IH273"/>
      <c r="II273"/>
      <c r="IJ273"/>
      <c r="IK273"/>
      <c r="IL273"/>
    </row>
    <row r="274" spans="1:246" s="2" customFormat="1" ht="13.8" hidden="1" x14ac:dyDescent="0.25">
      <c r="A274" s="2">
        <v>175</v>
      </c>
      <c r="B274" s="41">
        <f t="shared" ca="1" si="97"/>
        <v>50891</v>
      </c>
      <c r="C274" s="29">
        <f t="shared" si="101"/>
        <v>29421.874999999854</v>
      </c>
      <c r="D274" s="24"/>
      <c r="E274"/>
      <c r="F274"/>
      <c r="G274"/>
      <c r="H274"/>
      <c r="I274"/>
      <c r="J274"/>
      <c r="K274"/>
      <c r="L274"/>
      <c r="M274"/>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c r="DN27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c r="EY274"/>
      <c r="EZ274"/>
      <c r="FA274"/>
      <c r="FB274"/>
      <c r="FC274"/>
      <c r="FD274"/>
      <c r="FE274"/>
      <c r="FF274"/>
      <c r="FG274"/>
      <c r="FH274"/>
      <c r="FI274"/>
      <c r="FJ274"/>
      <c r="FK274"/>
      <c r="FL274"/>
      <c r="FM274"/>
      <c r="FN274"/>
      <c r="FO274"/>
      <c r="FP274"/>
      <c r="FQ274"/>
      <c r="FR274"/>
      <c r="FS274"/>
      <c r="FT274"/>
      <c r="FU274"/>
      <c r="FV274"/>
      <c r="FW274"/>
      <c r="FX274"/>
      <c r="FY274"/>
      <c r="FZ274"/>
      <c r="GA274"/>
      <c r="GB274"/>
      <c r="GC274"/>
      <c r="GD274"/>
      <c r="GE274"/>
      <c r="GF274"/>
      <c r="GG274"/>
      <c r="GH274"/>
      <c r="GI274"/>
      <c r="GJ274"/>
      <c r="GK274"/>
      <c r="GL274"/>
      <c r="GM274"/>
      <c r="GN274"/>
      <c r="GO274"/>
      <c r="GP274"/>
      <c r="GQ274"/>
      <c r="GR274"/>
      <c r="GS274"/>
      <c r="GT274"/>
      <c r="GU274"/>
      <c r="GV274"/>
      <c r="GW274"/>
      <c r="GX274"/>
      <c r="GY274"/>
      <c r="GZ274"/>
      <c r="HA274"/>
      <c r="HB274"/>
      <c r="HC274"/>
      <c r="HD274"/>
      <c r="HE274"/>
      <c r="HF274"/>
      <c r="HG274"/>
      <c r="HH274"/>
      <c r="HI274"/>
      <c r="HJ274"/>
      <c r="HK274"/>
      <c r="HL274"/>
      <c r="HM274"/>
      <c r="HN274"/>
      <c r="HO274"/>
      <c r="HP274"/>
      <c r="HQ274"/>
      <c r="HR274"/>
      <c r="HS274"/>
      <c r="HT274"/>
      <c r="HU274"/>
      <c r="HV274"/>
      <c r="HW274"/>
      <c r="HX274"/>
      <c r="HY274"/>
      <c r="HZ274"/>
      <c r="IA274"/>
      <c r="IB274"/>
      <c r="IC274"/>
      <c r="ID274"/>
      <c r="IE274"/>
      <c r="IF274"/>
      <c r="IG274"/>
      <c r="IH274"/>
      <c r="II274"/>
      <c r="IJ274"/>
      <c r="IK274"/>
      <c r="IL274"/>
    </row>
    <row r="275" spans="1:246" s="2" customFormat="1" ht="13.8" hidden="1" x14ac:dyDescent="0.25">
      <c r="A275" s="2">
        <v>176</v>
      </c>
      <c r="B275" s="41">
        <f t="shared" ca="1" si="97"/>
        <v>50922</v>
      </c>
      <c r="C275" s="29">
        <f t="shared" si="101"/>
        <v>29197.048611110964</v>
      </c>
      <c r="D275" s="24"/>
      <c r="E275"/>
      <c r="F275"/>
      <c r="G275"/>
      <c r="H275"/>
      <c r="I275"/>
      <c r="J275"/>
      <c r="K275"/>
      <c r="L275"/>
      <c r="M275"/>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c r="EZ275"/>
      <c r="FA275"/>
      <c r="FB275"/>
      <c r="FC275"/>
      <c r="FD275"/>
      <c r="FE275"/>
      <c r="FF275"/>
      <c r="FG275"/>
      <c r="FH275"/>
      <c r="FI275"/>
      <c r="FJ275"/>
      <c r="FK275"/>
      <c r="FL275"/>
      <c r="FM275"/>
      <c r="FN275"/>
      <c r="FO275"/>
      <c r="FP275"/>
      <c r="FQ275"/>
      <c r="FR275"/>
      <c r="FS275"/>
      <c r="FT275"/>
      <c r="FU275"/>
      <c r="FV275"/>
      <c r="FW275"/>
      <c r="FX275"/>
      <c r="FY275"/>
      <c r="FZ275"/>
      <c r="GA275"/>
      <c r="GB275"/>
      <c r="GC275"/>
      <c r="GD275"/>
      <c r="GE275"/>
      <c r="GF275"/>
      <c r="GG275"/>
      <c r="GH275"/>
      <c r="GI275"/>
      <c r="GJ275"/>
      <c r="GK275"/>
      <c r="GL275"/>
      <c r="GM275"/>
      <c r="GN275"/>
      <c r="GO275"/>
      <c r="GP275"/>
      <c r="GQ275"/>
      <c r="GR275"/>
      <c r="GS275"/>
      <c r="GT275"/>
      <c r="GU275"/>
      <c r="GV275"/>
      <c r="GW275"/>
      <c r="GX275"/>
      <c r="GY275"/>
      <c r="GZ275"/>
      <c r="HA275"/>
      <c r="HB275"/>
      <c r="HC275"/>
      <c r="HD275"/>
      <c r="HE275"/>
      <c r="HF275"/>
      <c r="HG275"/>
      <c r="HH275"/>
      <c r="HI275"/>
      <c r="HJ275"/>
      <c r="HK275"/>
      <c r="HL275"/>
      <c r="HM275"/>
      <c r="HN275"/>
      <c r="HO275"/>
      <c r="HP275"/>
      <c r="HQ275"/>
      <c r="HR275"/>
      <c r="HS275"/>
      <c r="HT275"/>
      <c r="HU275"/>
      <c r="HV275"/>
      <c r="HW275"/>
      <c r="HX275"/>
      <c r="HY275"/>
      <c r="HZ275"/>
      <c r="IA275"/>
      <c r="IB275"/>
      <c r="IC275"/>
      <c r="ID275"/>
      <c r="IE275"/>
      <c r="IF275"/>
      <c r="IG275"/>
      <c r="IH275"/>
      <c r="II275"/>
      <c r="IJ275"/>
      <c r="IK275"/>
      <c r="IL275"/>
    </row>
    <row r="276" spans="1:246" s="2" customFormat="1" ht="13.8" hidden="1" x14ac:dyDescent="0.25">
      <c r="A276" s="2">
        <v>177</v>
      </c>
      <c r="B276" s="41">
        <f t="shared" ca="1" si="97"/>
        <v>50952</v>
      </c>
      <c r="C276" s="29">
        <f t="shared" si="101"/>
        <v>28972.222222222073</v>
      </c>
      <c r="D276" s="24"/>
      <c r="E276"/>
      <c r="F276"/>
      <c r="G276"/>
      <c r="H276"/>
      <c r="I276"/>
      <c r="J276"/>
      <c r="K276"/>
      <c r="L276"/>
      <c r="M276"/>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c r="DD276"/>
      <c r="DE276"/>
      <c r="DF276"/>
      <c r="DG276"/>
      <c r="DH276"/>
      <c r="DI276"/>
      <c r="DJ276"/>
      <c r="DK276"/>
      <c r="DL276"/>
      <c r="DM276"/>
      <c r="DN276"/>
      <c r="DO276"/>
      <c r="DP276"/>
      <c r="DQ276"/>
      <c r="DR276"/>
      <c r="DS276"/>
      <c r="DT276"/>
      <c r="DU276"/>
      <c r="DV276"/>
      <c r="DW276"/>
      <c r="DX276"/>
      <c r="DY276"/>
      <c r="DZ276"/>
      <c r="EA276"/>
      <c r="EB276"/>
      <c r="EC276"/>
      <c r="ED276"/>
      <c r="EE276"/>
      <c r="EF276"/>
      <c r="EG276"/>
      <c r="EH276"/>
      <c r="EI276"/>
      <c r="EJ276"/>
      <c r="EK276"/>
      <c r="EL276"/>
      <c r="EM276"/>
      <c r="EN276"/>
      <c r="EO276"/>
      <c r="EP276"/>
      <c r="EQ276"/>
      <c r="ER276"/>
      <c r="ES276"/>
      <c r="ET276"/>
      <c r="EU276"/>
      <c r="EV276"/>
      <c r="EW276"/>
      <c r="EX276"/>
      <c r="EY276"/>
      <c r="EZ276"/>
      <c r="FA276"/>
      <c r="FB276"/>
      <c r="FC276"/>
      <c r="FD276"/>
      <c r="FE276"/>
      <c r="FF276"/>
      <c r="FG276"/>
      <c r="FH276"/>
      <c r="FI276"/>
      <c r="FJ276"/>
      <c r="FK276"/>
      <c r="FL276"/>
      <c r="FM276"/>
      <c r="FN276"/>
      <c r="FO276"/>
      <c r="FP276"/>
      <c r="FQ276"/>
      <c r="FR276"/>
      <c r="FS276"/>
      <c r="FT276"/>
      <c r="FU276"/>
      <c r="FV276"/>
      <c r="FW276"/>
      <c r="FX276"/>
      <c r="FY276"/>
      <c r="FZ276"/>
      <c r="GA276"/>
      <c r="GB276"/>
      <c r="GC276"/>
      <c r="GD276"/>
      <c r="GE276"/>
      <c r="GF276"/>
      <c r="GG276"/>
      <c r="GH276"/>
      <c r="GI276"/>
      <c r="GJ276"/>
      <c r="GK276"/>
      <c r="GL276"/>
      <c r="GM276"/>
      <c r="GN276"/>
      <c r="GO276"/>
      <c r="GP276"/>
      <c r="GQ276"/>
      <c r="GR276"/>
      <c r="GS276"/>
      <c r="GT276"/>
      <c r="GU276"/>
      <c r="GV276"/>
      <c r="GW276"/>
      <c r="GX276"/>
      <c r="GY276"/>
      <c r="GZ276"/>
      <c r="HA276"/>
      <c r="HB276"/>
      <c r="HC276"/>
      <c r="HD276"/>
      <c r="HE276"/>
      <c r="HF276"/>
      <c r="HG276"/>
      <c r="HH276"/>
      <c r="HI276"/>
      <c r="HJ276"/>
      <c r="HK276"/>
      <c r="HL276"/>
      <c r="HM276"/>
      <c r="HN276"/>
      <c r="HO276"/>
      <c r="HP276"/>
      <c r="HQ276"/>
      <c r="HR276"/>
      <c r="HS276"/>
      <c r="HT276"/>
      <c r="HU276"/>
      <c r="HV276"/>
      <c r="HW276"/>
      <c r="HX276"/>
      <c r="HY276"/>
      <c r="HZ276"/>
      <c r="IA276"/>
      <c r="IB276"/>
      <c r="IC276"/>
      <c r="ID276"/>
      <c r="IE276"/>
      <c r="IF276"/>
      <c r="IG276"/>
      <c r="IH276"/>
      <c r="II276"/>
      <c r="IJ276"/>
      <c r="IK276"/>
      <c r="IL276"/>
    </row>
    <row r="277" spans="1:246" s="2" customFormat="1" ht="13.8" hidden="1" x14ac:dyDescent="0.25">
      <c r="A277" s="2">
        <v>178</v>
      </c>
      <c r="B277" s="41">
        <f t="shared" ca="1" si="97"/>
        <v>50983</v>
      </c>
      <c r="C277" s="29">
        <f t="shared" si="101"/>
        <v>28747.395833333183</v>
      </c>
      <c r="D277" s="24"/>
      <c r="E277"/>
      <c r="F277"/>
      <c r="G277"/>
      <c r="H277"/>
      <c r="I277"/>
      <c r="J277"/>
      <c r="K277"/>
      <c r="L277"/>
      <c r="M277"/>
      <c r="N277"/>
      <c r="O277"/>
      <c r="P277"/>
      <c r="Q277"/>
      <c r="R277"/>
      <c r="S277"/>
      <c r="T277"/>
      <c r="U277"/>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c r="CY277"/>
      <c r="CZ277"/>
      <c r="DA277"/>
      <c r="DB277"/>
      <c r="DC277"/>
      <c r="DD277"/>
      <c r="DE277"/>
      <c r="DF277"/>
      <c r="DG277"/>
      <c r="DH277"/>
      <c r="DI277"/>
      <c r="DJ277"/>
      <c r="DK277"/>
      <c r="DL277"/>
      <c r="DM277"/>
      <c r="DN277"/>
      <c r="DO277"/>
      <c r="DP277"/>
      <c r="DQ277"/>
      <c r="DR277"/>
      <c r="DS277"/>
      <c r="DT277"/>
      <c r="DU277"/>
      <c r="DV277"/>
      <c r="DW277"/>
      <c r="DX277"/>
      <c r="DY277"/>
      <c r="DZ277"/>
      <c r="EA277"/>
      <c r="EB277"/>
      <c r="EC277"/>
      <c r="ED277"/>
      <c r="EE277"/>
      <c r="EF277"/>
      <c r="EG277"/>
      <c r="EH277"/>
      <c r="EI277"/>
      <c r="EJ277"/>
      <c r="EK277"/>
      <c r="EL277"/>
      <c r="EM277"/>
      <c r="EN277"/>
      <c r="EO277"/>
      <c r="EP277"/>
      <c r="EQ277"/>
      <c r="ER277"/>
      <c r="ES277"/>
      <c r="ET277"/>
      <c r="EU277"/>
      <c r="EV277"/>
      <c r="EW277"/>
      <c r="EX277"/>
      <c r="EY277"/>
      <c r="EZ277"/>
      <c r="FA277"/>
      <c r="FB277"/>
      <c r="FC277"/>
      <c r="FD277"/>
      <c r="FE277"/>
      <c r="FF277"/>
      <c r="FG277"/>
      <c r="FH277"/>
      <c r="FI277"/>
      <c r="FJ277"/>
      <c r="FK277"/>
      <c r="FL277"/>
      <c r="FM277"/>
      <c r="FN277"/>
      <c r="FO277"/>
      <c r="FP277"/>
      <c r="FQ277"/>
      <c r="FR277"/>
      <c r="FS277"/>
      <c r="FT277"/>
      <c r="FU277"/>
      <c r="FV277"/>
      <c r="FW277"/>
      <c r="FX277"/>
      <c r="FY277"/>
      <c r="FZ277"/>
      <c r="GA277"/>
      <c r="GB277"/>
      <c r="GC277"/>
      <c r="GD277"/>
      <c r="GE277"/>
      <c r="GF277"/>
      <c r="GG277"/>
      <c r="GH277"/>
      <c r="GI277"/>
      <c r="GJ277"/>
      <c r="GK277"/>
      <c r="GL277"/>
      <c r="GM277"/>
      <c r="GN277"/>
      <c r="GO277"/>
      <c r="GP277"/>
      <c r="GQ277"/>
      <c r="GR277"/>
      <c r="GS277"/>
      <c r="GT277"/>
      <c r="GU277"/>
      <c r="GV277"/>
      <c r="GW277"/>
      <c r="GX277"/>
      <c r="GY277"/>
      <c r="GZ277"/>
      <c r="HA277"/>
      <c r="HB277"/>
      <c r="HC277"/>
      <c r="HD277"/>
      <c r="HE277"/>
      <c r="HF277"/>
      <c r="HG277"/>
      <c r="HH277"/>
      <c r="HI277"/>
      <c r="HJ277"/>
      <c r="HK277"/>
      <c r="HL277"/>
      <c r="HM277"/>
      <c r="HN277"/>
      <c r="HO277"/>
      <c r="HP277"/>
      <c r="HQ277"/>
      <c r="HR277"/>
      <c r="HS277"/>
      <c r="HT277"/>
      <c r="HU277"/>
      <c r="HV277"/>
      <c r="HW277"/>
      <c r="HX277"/>
      <c r="HY277"/>
      <c r="HZ277"/>
      <c r="IA277"/>
      <c r="IB277"/>
      <c r="IC277"/>
      <c r="ID277"/>
      <c r="IE277"/>
      <c r="IF277"/>
      <c r="IG277"/>
      <c r="IH277"/>
      <c r="II277"/>
      <c r="IJ277"/>
      <c r="IK277"/>
      <c r="IL277"/>
    </row>
    <row r="278" spans="1:246" s="2" customFormat="1" ht="13.8" hidden="1" x14ac:dyDescent="0.25">
      <c r="A278" s="2">
        <v>179</v>
      </c>
      <c r="B278" s="41">
        <f t="shared" ca="1" si="97"/>
        <v>51014</v>
      </c>
      <c r="C278" s="29">
        <f t="shared" si="101"/>
        <v>28522.569444444296</v>
      </c>
      <c r="D278" s="24"/>
      <c r="E278"/>
      <c r="F278"/>
      <c r="G278"/>
      <c r="H278"/>
      <c r="I278"/>
      <c r="J278"/>
      <c r="K278"/>
      <c r="L278"/>
      <c r="M278"/>
      <c r="N278"/>
      <c r="O278"/>
      <c r="P278"/>
      <c r="Q278"/>
      <c r="R278"/>
      <c r="S278"/>
      <c r="T278"/>
      <c r="U27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c r="CY278"/>
      <c r="CZ278"/>
      <c r="DA278"/>
      <c r="DB278"/>
      <c r="DC278"/>
      <c r="DD278"/>
      <c r="DE278"/>
      <c r="DF278"/>
      <c r="DG278"/>
      <c r="DH278"/>
      <c r="DI278"/>
      <c r="DJ278"/>
      <c r="DK278"/>
      <c r="DL278"/>
      <c r="DM278"/>
      <c r="DN278"/>
      <c r="DO278"/>
      <c r="DP278"/>
      <c r="DQ278"/>
      <c r="DR278"/>
      <c r="DS278"/>
      <c r="DT278"/>
      <c r="DU278"/>
      <c r="DV278"/>
      <c r="DW278"/>
      <c r="DX278"/>
      <c r="DY278"/>
      <c r="DZ278"/>
      <c r="EA278"/>
      <c r="EB278"/>
      <c r="EC278"/>
      <c r="ED278"/>
      <c r="EE278"/>
      <c r="EF278"/>
      <c r="EG278"/>
      <c r="EH278"/>
      <c r="EI278"/>
      <c r="EJ278"/>
      <c r="EK278"/>
      <c r="EL278"/>
      <c r="EM278"/>
      <c r="EN278"/>
      <c r="EO278"/>
      <c r="EP278"/>
      <c r="EQ278"/>
      <c r="ER278"/>
      <c r="ES278"/>
      <c r="ET278"/>
      <c r="EU278"/>
      <c r="EV278"/>
      <c r="EW278"/>
      <c r="EX278"/>
      <c r="EY278"/>
      <c r="EZ278"/>
      <c r="FA278"/>
      <c r="FB278"/>
      <c r="FC278"/>
      <c r="FD278"/>
      <c r="FE278"/>
      <c r="FF278"/>
      <c r="FG278"/>
      <c r="FH278"/>
      <c r="FI278"/>
      <c r="FJ278"/>
      <c r="FK278"/>
      <c r="FL278"/>
      <c r="FM278"/>
      <c r="FN278"/>
      <c r="FO278"/>
      <c r="FP278"/>
      <c r="FQ278"/>
      <c r="FR278"/>
      <c r="FS278"/>
      <c r="FT278"/>
      <c r="FU278"/>
      <c r="FV278"/>
      <c r="FW278"/>
      <c r="FX278"/>
      <c r="FY278"/>
      <c r="FZ278"/>
      <c r="GA278"/>
      <c r="GB278"/>
      <c r="GC278"/>
      <c r="GD278"/>
      <c r="GE278"/>
      <c r="GF278"/>
      <c r="GG278"/>
      <c r="GH278"/>
      <c r="GI278"/>
      <c r="GJ278"/>
      <c r="GK278"/>
      <c r="GL278"/>
      <c r="GM278"/>
      <c r="GN278"/>
      <c r="GO278"/>
      <c r="GP278"/>
      <c r="GQ278"/>
      <c r="GR278"/>
      <c r="GS278"/>
      <c r="GT278"/>
      <c r="GU278"/>
      <c r="GV278"/>
      <c r="GW278"/>
      <c r="GX278"/>
      <c r="GY278"/>
      <c r="GZ278"/>
      <c r="HA278"/>
      <c r="HB278"/>
      <c r="HC278"/>
      <c r="HD278"/>
      <c r="HE278"/>
      <c r="HF278"/>
      <c r="HG278"/>
      <c r="HH278"/>
      <c r="HI278"/>
      <c r="HJ278"/>
      <c r="HK278"/>
      <c r="HL278"/>
      <c r="HM278"/>
      <c r="HN278"/>
      <c r="HO278"/>
      <c r="HP278"/>
      <c r="HQ278"/>
      <c r="HR278"/>
      <c r="HS278"/>
      <c r="HT278"/>
      <c r="HU278"/>
      <c r="HV278"/>
      <c r="HW278"/>
      <c r="HX278"/>
      <c r="HY278"/>
      <c r="HZ278"/>
      <c r="IA278"/>
      <c r="IB278"/>
      <c r="IC278"/>
      <c r="ID278"/>
      <c r="IE278"/>
      <c r="IF278"/>
      <c r="IG278"/>
      <c r="IH278"/>
      <c r="II278"/>
      <c r="IJ278"/>
      <c r="IK278"/>
      <c r="IL278"/>
    </row>
    <row r="279" spans="1:246" s="2" customFormat="1" ht="13.8" hidden="1" x14ac:dyDescent="0.25">
      <c r="A279" s="2">
        <v>180</v>
      </c>
      <c r="B279" s="41">
        <f t="shared" ca="1" si="97"/>
        <v>51044</v>
      </c>
      <c r="C279" s="29">
        <f t="shared" si="101"/>
        <v>28297.743055555406</v>
      </c>
      <c r="D279" s="24"/>
      <c r="E279"/>
      <c r="F279"/>
      <c r="G279"/>
      <c r="H279"/>
      <c r="I279"/>
      <c r="J279"/>
      <c r="K279"/>
      <c r="L279"/>
      <c r="M279"/>
      <c r="N279"/>
      <c r="O279"/>
      <c r="P279"/>
      <c r="Q279"/>
      <c r="R279"/>
      <c r="S279"/>
      <c r="T279"/>
      <c r="U27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c r="CD279"/>
      <c r="CE279"/>
      <c r="CF279"/>
      <c r="CG279"/>
      <c r="CH279"/>
      <c r="CI279"/>
      <c r="CJ279"/>
      <c r="CK279"/>
      <c r="CL279"/>
      <c r="CM279"/>
      <c r="CN279"/>
      <c r="CO279"/>
      <c r="CP279"/>
      <c r="CQ279"/>
      <c r="CR279"/>
      <c r="CS279"/>
      <c r="CT279"/>
      <c r="CU279"/>
      <c r="CV279"/>
      <c r="CW279"/>
      <c r="CX279"/>
      <c r="CY279"/>
      <c r="CZ279"/>
      <c r="DA279"/>
      <c r="DB279"/>
      <c r="DC279"/>
      <c r="DD279"/>
      <c r="DE279"/>
      <c r="DF279"/>
      <c r="DG279"/>
      <c r="DH279"/>
      <c r="DI279"/>
      <c r="DJ279"/>
      <c r="DK279"/>
      <c r="DL279"/>
      <c r="DM279"/>
      <c r="DN279"/>
      <c r="DO279"/>
      <c r="DP279"/>
      <c r="DQ279"/>
      <c r="DR279"/>
      <c r="DS279"/>
      <c r="DT279"/>
      <c r="DU279"/>
      <c r="DV279"/>
      <c r="DW279"/>
      <c r="DX279"/>
      <c r="DY279"/>
      <c r="DZ279"/>
      <c r="EA279"/>
      <c r="EB279"/>
      <c r="EC279"/>
      <c r="ED279"/>
      <c r="EE279"/>
      <c r="EF279"/>
      <c r="EG279"/>
      <c r="EH279"/>
      <c r="EI279"/>
      <c r="EJ279"/>
      <c r="EK279"/>
      <c r="EL279"/>
      <c r="EM279"/>
      <c r="EN279"/>
      <c r="EO279"/>
      <c r="EP279"/>
      <c r="EQ279"/>
      <c r="ER279"/>
      <c r="ES279"/>
      <c r="ET279"/>
      <c r="EU279"/>
      <c r="EV279"/>
      <c r="EW279"/>
      <c r="EX279"/>
      <c r="EY279"/>
      <c r="EZ279"/>
      <c r="FA279"/>
      <c r="FB279"/>
      <c r="FC279"/>
      <c r="FD279"/>
      <c r="FE279"/>
      <c r="FF279"/>
      <c r="FG279"/>
      <c r="FH279"/>
      <c r="FI279"/>
      <c r="FJ279"/>
      <c r="FK279"/>
      <c r="FL279"/>
      <c r="FM279"/>
      <c r="FN279"/>
      <c r="FO279"/>
      <c r="FP279"/>
      <c r="FQ279"/>
      <c r="FR279"/>
      <c r="FS279"/>
      <c r="FT279"/>
      <c r="FU279"/>
      <c r="FV279"/>
      <c r="FW279"/>
      <c r="FX279"/>
      <c r="FY279"/>
      <c r="FZ279"/>
      <c r="GA279"/>
      <c r="GB279"/>
      <c r="GC279"/>
      <c r="GD279"/>
      <c r="GE279"/>
      <c r="GF279"/>
      <c r="GG279"/>
      <c r="GH279"/>
      <c r="GI279"/>
      <c r="GJ279"/>
      <c r="GK279"/>
      <c r="GL279"/>
      <c r="GM279"/>
      <c r="GN279"/>
      <c r="GO279"/>
      <c r="GP279"/>
      <c r="GQ279"/>
      <c r="GR279"/>
      <c r="GS279"/>
      <c r="GT279"/>
      <c r="GU279"/>
      <c r="GV279"/>
      <c r="GW279"/>
      <c r="GX279"/>
      <c r="GY279"/>
      <c r="GZ279"/>
      <c r="HA279"/>
      <c r="HB279"/>
      <c r="HC279"/>
      <c r="HD279"/>
      <c r="HE279"/>
      <c r="HF279"/>
      <c r="HG279"/>
      <c r="HH279"/>
      <c r="HI279"/>
      <c r="HJ279"/>
      <c r="HK279"/>
      <c r="HL279"/>
      <c r="HM279"/>
      <c r="HN279"/>
      <c r="HO279"/>
      <c r="HP279"/>
      <c r="HQ279"/>
      <c r="HR279"/>
      <c r="HS279"/>
      <c r="HT279"/>
      <c r="HU279"/>
      <c r="HV279"/>
      <c r="HW279"/>
      <c r="HX279"/>
      <c r="HY279"/>
      <c r="HZ279"/>
      <c r="IA279"/>
      <c r="IB279"/>
      <c r="IC279"/>
      <c r="ID279"/>
      <c r="IE279"/>
      <c r="IF279"/>
      <c r="IG279"/>
      <c r="IH279"/>
      <c r="II279"/>
      <c r="IJ279"/>
      <c r="IK279"/>
      <c r="IL279"/>
    </row>
    <row r="280" spans="1:246" s="2" customFormat="1" ht="13.8" hidden="1" x14ac:dyDescent="0.25">
      <c r="A280" s="2">
        <v>181</v>
      </c>
      <c r="B280" s="41">
        <f t="shared" ca="1" si="97"/>
        <v>51075</v>
      </c>
      <c r="C280" s="29">
        <f t="shared" ref="C280:C291" si="102">I71</f>
        <v>50072.916666666439</v>
      </c>
      <c r="D280" s="24"/>
      <c r="E280"/>
      <c r="F280"/>
      <c r="G280"/>
      <c r="H280"/>
      <c r="I280"/>
      <c r="J280"/>
      <c r="K280"/>
      <c r="L280"/>
      <c r="M280"/>
      <c r="N280"/>
      <c r="O280"/>
      <c r="P280"/>
      <c r="Q280"/>
      <c r="R280"/>
      <c r="S280"/>
      <c r="T280"/>
      <c r="U280"/>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c r="CY280"/>
      <c r="CZ280"/>
      <c r="DA280"/>
      <c r="DB280"/>
      <c r="DC280"/>
      <c r="DD280"/>
      <c r="DE280"/>
      <c r="DF280"/>
      <c r="DG280"/>
      <c r="DH280"/>
      <c r="DI280"/>
      <c r="DJ280"/>
      <c r="DK280"/>
      <c r="DL280"/>
      <c r="DM280"/>
      <c r="DN280"/>
      <c r="DO280"/>
      <c r="DP280"/>
      <c r="DQ280"/>
      <c r="DR280"/>
      <c r="DS280"/>
      <c r="DT280"/>
      <c r="DU280"/>
      <c r="DV280"/>
      <c r="DW280"/>
      <c r="DX280"/>
      <c r="DY280"/>
      <c r="DZ280"/>
      <c r="EA280"/>
      <c r="EB280"/>
      <c r="EC280"/>
      <c r="ED280"/>
      <c r="EE280"/>
      <c r="EF280"/>
      <c r="EG280"/>
      <c r="EH280"/>
      <c r="EI280"/>
      <c r="EJ280"/>
      <c r="EK280"/>
      <c r="EL280"/>
      <c r="EM280"/>
      <c r="EN280"/>
      <c r="EO280"/>
      <c r="EP280"/>
      <c r="EQ280"/>
      <c r="ER280"/>
      <c r="ES280"/>
      <c r="ET280"/>
      <c r="EU280"/>
      <c r="EV280"/>
      <c r="EW280"/>
      <c r="EX280"/>
      <c r="EY280"/>
      <c r="EZ280"/>
      <c r="FA280"/>
      <c r="FB280"/>
      <c r="FC280"/>
      <c r="FD280"/>
      <c r="FE280"/>
      <c r="FF280"/>
      <c r="FG280"/>
      <c r="FH280"/>
      <c r="FI280"/>
      <c r="FJ280"/>
      <c r="FK280"/>
      <c r="FL280"/>
      <c r="FM280"/>
      <c r="FN280"/>
      <c r="FO280"/>
      <c r="FP280"/>
      <c r="FQ280"/>
      <c r="FR280"/>
      <c r="FS280"/>
      <c r="FT280"/>
      <c r="FU280"/>
      <c r="FV280"/>
      <c r="FW280"/>
      <c r="FX280"/>
      <c r="FY280"/>
      <c r="FZ280"/>
      <c r="GA280"/>
      <c r="GB280"/>
      <c r="GC280"/>
      <c r="GD280"/>
      <c r="GE280"/>
      <c r="GF280"/>
      <c r="GG280"/>
      <c r="GH280"/>
      <c r="GI280"/>
      <c r="GJ280"/>
      <c r="GK280"/>
      <c r="GL280"/>
      <c r="GM280"/>
      <c r="GN280"/>
      <c r="GO280"/>
      <c r="GP280"/>
      <c r="GQ280"/>
      <c r="GR280"/>
      <c r="GS280"/>
      <c r="GT280"/>
      <c r="GU280"/>
      <c r="GV280"/>
      <c r="GW280"/>
      <c r="GX280"/>
      <c r="GY280"/>
      <c r="GZ280"/>
      <c r="HA280"/>
      <c r="HB280"/>
      <c r="HC280"/>
      <c r="HD280"/>
      <c r="HE280"/>
      <c r="HF280"/>
      <c r="HG280"/>
      <c r="HH280"/>
      <c r="HI280"/>
      <c r="HJ280"/>
      <c r="HK280"/>
      <c r="HL280"/>
      <c r="HM280"/>
      <c r="HN280"/>
      <c r="HO280"/>
      <c r="HP280"/>
      <c r="HQ280"/>
      <c r="HR280"/>
      <c r="HS280"/>
      <c r="HT280"/>
      <c r="HU280"/>
      <c r="HV280"/>
      <c r="HW280"/>
      <c r="HX280"/>
      <c r="HY280"/>
      <c r="HZ280"/>
      <c r="IA280"/>
      <c r="IB280"/>
      <c r="IC280"/>
      <c r="ID280"/>
      <c r="IE280"/>
      <c r="IF280"/>
      <c r="IG280"/>
      <c r="IH280"/>
      <c r="II280"/>
      <c r="IJ280"/>
      <c r="IK280"/>
      <c r="IL280"/>
    </row>
    <row r="281" spans="1:246" s="2" customFormat="1" ht="13.8" hidden="1" x14ac:dyDescent="0.25">
      <c r="A281" s="2">
        <v>182</v>
      </c>
      <c r="B281" s="41">
        <f t="shared" ca="1" si="97"/>
        <v>51105</v>
      </c>
      <c r="C281" s="29">
        <f t="shared" si="102"/>
        <v>27848.090277777628</v>
      </c>
      <c r="D281" s="24"/>
      <c r="E281"/>
      <c r="F281"/>
      <c r="G281"/>
      <c r="H281"/>
      <c r="I281"/>
      <c r="J281"/>
      <c r="K281"/>
      <c r="L281"/>
      <c r="M281"/>
      <c r="N281"/>
      <c r="O281"/>
      <c r="P281"/>
      <c r="Q281"/>
      <c r="R281"/>
      <c r="S281"/>
      <c r="T281"/>
      <c r="U281"/>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c r="CY281"/>
      <c r="CZ281"/>
      <c r="DA281"/>
      <c r="DB281"/>
      <c r="DC281"/>
      <c r="DD281"/>
      <c r="DE281"/>
      <c r="DF281"/>
      <c r="DG281"/>
      <c r="DH281"/>
      <c r="DI281"/>
      <c r="DJ281"/>
      <c r="DK281"/>
      <c r="DL281"/>
      <c r="DM281"/>
      <c r="DN281"/>
      <c r="DO281"/>
      <c r="DP281"/>
      <c r="DQ281"/>
      <c r="DR281"/>
      <c r="DS281"/>
      <c r="DT281"/>
      <c r="DU281"/>
      <c r="DV281"/>
      <c r="DW281"/>
      <c r="DX281"/>
      <c r="DY281"/>
      <c r="DZ281"/>
      <c r="EA281"/>
      <c r="EB281"/>
      <c r="EC281"/>
      <c r="ED281"/>
      <c r="EE281"/>
      <c r="EF281"/>
      <c r="EG281"/>
      <c r="EH281"/>
      <c r="EI281"/>
      <c r="EJ281"/>
      <c r="EK281"/>
      <c r="EL281"/>
      <c r="EM281"/>
      <c r="EN281"/>
      <c r="EO281"/>
      <c r="EP281"/>
      <c r="EQ281"/>
      <c r="ER281"/>
      <c r="ES281"/>
      <c r="ET281"/>
      <c r="EU281"/>
      <c r="EV281"/>
      <c r="EW281"/>
      <c r="EX281"/>
      <c r="EY281"/>
      <c r="EZ281"/>
      <c r="FA281"/>
      <c r="FB281"/>
      <c r="FC281"/>
      <c r="FD281"/>
      <c r="FE281"/>
      <c r="FF281"/>
      <c r="FG281"/>
      <c r="FH281"/>
      <c r="FI281"/>
      <c r="FJ281"/>
      <c r="FK281"/>
      <c r="FL281"/>
      <c r="FM281"/>
      <c r="FN281"/>
      <c r="FO281"/>
      <c r="FP281"/>
      <c r="FQ281"/>
      <c r="FR281"/>
      <c r="FS281"/>
      <c r="FT281"/>
      <c r="FU281"/>
      <c r="FV281"/>
      <c r="FW281"/>
      <c r="FX281"/>
      <c r="FY281"/>
      <c r="FZ281"/>
      <c r="GA281"/>
      <c r="GB281"/>
      <c r="GC281"/>
      <c r="GD281"/>
      <c r="GE281"/>
      <c r="GF281"/>
      <c r="GG281"/>
      <c r="GH281"/>
      <c r="GI281"/>
      <c r="GJ281"/>
      <c r="GK281"/>
      <c r="GL281"/>
      <c r="GM281"/>
      <c r="GN281"/>
      <c r="GO281"/>
      <c r="GP281"/>
      <c r="GQ281"/>
      <c r="GR281"/>
      <c r="GS281"/>
      <c r="GT281"/>
      <c r="GU281"/>
      <c r="GV281"/>
      <c r="GW281"/>
      <c r="GX281"/>
      <c r="GY281"/>
      <c r="GZ281"/>
      <c r="HA281"/>
      <c r="HB281"/>
      <c r="HC281"/>
      <c r="HD281"/>
      <c r="HE281"/>
      <c r="HF281"/>
      <c r="HG281"/>
      <c r="HH281"/>
      <c r="HI281"/>
      <c r="HJ281"/>
      <c r="HK281"/>
      <c r="HL281"/>
      <c r="HM281"/>
      <c r="HN281"/>
      <c r="HO281"/>
      <c r="HP281"/>
      <c r="HQ281"/>
      <c r="HR281"/>
      <c r="HS281"/>
      <c r="HT281"/>
      <c r="HU281"/>
      <c r="HV281"/>
      <c r="HW281"/>
      <c r="HX281"/>
      <c r="HY281"/>
      <c r="HZ281"/>
      <c r="IA281"/>
      <c r="IB281"/>
      <c r="IC281"/>
      <c r="ID281"/>
      <c r="IE281"/>
      <c r="IF281"/>
      <c r="IG281"/>
      <c r="IH281"/>
      <c r="II281"/>
      <c r="IJ281"/>
      <c r="IK281"/>
      <c r="IL281"/>
    </row>
    <row r="282" spans="1:246" s="2" customFormat="1" ht="13.8" hidden="1" x14ac:dyDescent="0.25">
      <c r="A282" s="2">
        <v>183</v>
      </c>
      <c r="B282" s="41">
        <f t="shared" ca="1" si="97"/>
        <v>51136</v>
      </c>
      <c r="C282" s="29">
        <f t="shared" si="102"/>
        <v>27623.263888888738</v>
      </c>
      <c r="D282" s="24"/>
      <c r="E282"/>
      <c r="F282"/>
      <c r="G282"/>
      <c r="H282"/>
      <c r="I282"/>
      <c r="J282"/>
      <c r="K282"/>
      <c r="L282"/>
      <c r="M28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c r="DC282"/>
      <c r="DD282"/>
      <c r="DE282"/>
      <c r="DF282"/>
      <c r="DG282"/>
      <c r="DH282"/>
      <c r="DI282"/>
      <c r="DJ282"/>
      <c r="DK282"/>
      <c r="DL282"/>
      <c r="DM282"/>
      <c r="DN282"/>
      <c r="DO282"/>
      <c r="DP282"/>
      <c r="DQ282"/>
      <c r="DR282"/>
      <c r="DS282"/>
      <c r="DT282"/>
      <c r="DU282"/>
      <c r="DV282"/>
      <c r="DW282"/>
      <c r="DX282"/>
      <c r="DY282"/>
      <c r="DZ282"/>
      <c r="EA282"/>
      <c r="EB282"/>
      <c r="EC282"/>
      <c r="ED282"/>
      <c r="EE282"/>
      <c r="EF282"/>
      <c r="EG282"/>
      <c r="EH282"/>
      <c r="EI282"/>
      <c r="EJ282"/>
      <c r="EK282"/>
      <c r="EL282"/>
      <c r="EM282"/>
      <c r="EN282"/>
      <c r="EO282"/>
      <c r="EP282"/>
      <c r="EQ282"/>
      <c r="ER282"/>
      <c r="ES282"/>
      <c r="ET282"/>
      <c r="EU282"/>
      <c r="EV282"/>
      <c r="EW282"/>
      <c r="EX282"/>
      <c r="EY282"/>
      <c r="EZ282"/>
      <c r="FA282"/>
      <c r="FB282"/>
      <c r="FC282"/>
      <c r="FD282"/>
      <c r="FE282"/>
      <c r="FF282"/>
      <c r="FG282"/>
      <c r="FH282"/>
      <c r="FI282"/>
      <c r="FJ282"/>
      <c r="FK282"/>
      <c r="FL282"/>
      <c r="FM282"/>
      <c r="FN282"/>
      <c r="FO282"/>
      <c r="FP282"/>
      <c r="FQ282"/>
      <c r="FR282"/>
      <c r="FS282"/>
      <c r="FT282"/>
      <c r="FU282"/>
      <c r="FV282"/>
      <c r="FW282"/>
      <c r="FX282"/>
      <c r="FY282"/>
      <c r="FZ282"/>
      <c r="GA282"/>
      <c r="GB282"/>
      <c r="GC282"/>
      <c r="GD282"/>
      <c r="GE282"/>
      <c r="GF282"/>
      <c r="GG282"/>
      <c r="GH282"/>
      <c r="GI282"/>
      <c r="GJ282"/>
      <c r="GK282"/>
      <c r="GL282"/>
      <c r="GM282"/>
      <c r="GN282"/>
      <c r="GO282"/>
      <c r="GP282"/>
      <c r="GQ282"/>
      <c r="GR282"/>
      <c r="GS282"/>
      <c r="GT282"/>
      <c r="GU282"/>
      <c r="GV282"/>
      <c r="GW282"/>
      <c r="GX282"/>
      <c r="GY282"/>
      <c r="GZ282"/>
      <c r="HA282"/>
      <c r="HB282"/>
      <c r="HC282"/>
      <c r="HD282"/>
      <c r="HE282"/>
      <c r="HF282"/>
      <c r="HG282"/>
      <c r="HH282"/>
      <c r="HI282"/>
      <c r="HJ282"/>
      <c r="HK282"/>
      <c r="HL282"/>
      <c r="HM282"/>
      <c r="HN282"/>
      <c r="HO282"/>
      <c r="HP282"/>
      <c r="HQ282"/>
      <c r="HR282"/>
      <c r="HS282"/>
      <c r="HT282"/>
      <c r="HU282"/>
      <c r="HV282"/>
      <c r="HW282"/>
      <c r="HX282"/>
      <c r="HY282"/>
      <c r="HZ282"/>
      <c r="IA282"/>
      <c r="IB282"/>
      <c r="IC282"/>
      <c r="ID282"/>
      <c r="IE282"/>
      <c r="IF282"/>
      <c r="IG282"/>
      <c r="IH282"/>
      <c r="II282"/>
      <c r="IJ282"/>
      <c r="IK282"/>
      <c r="IL282"/>
    </row>
    <row r="283" spans="1:246" s="2" customFormat="1" ht="13.8" hidden="1" x14ac:dyDescent="0.25">
      <c r="A283" s="2">
        <v>184</v>
      </c>
      <c r="B283" s="41">
        <f t="shared" ca="1" si="97"/>
        <v>51167</v>
      </c>
      <c r="C283" s="29">
        <f t="shared" si="102"/>
        <v>27398.437499999847</v>
      </c>
      <c r="D283" s="24"/>
      <c r="E283"/>
      <c r="F283"/>
      <c r="G283"/>
      <c r="H283"/>
      <c r="I283"/>
      <c r="J283"/>
      <c r="K283"/>
      <c r="L283"/>
      <c r="M283"/>
      <c r="N283"/>
      <c r="O283"/>
      <c r="P283"/>
      <c r="Q283"/>
      <c r="R283"/>
      <c r="S283"/>
      <c r="T283"/>
      <c r="U283"/>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c r="CM283"/>
      <c r="CN283"/>
      <c r="CO283"/>
      <c r="CP283"/>
      <c r="CQ283"/>
      <c r="CR283"/>
      <c r="CS283"/>
      <c r="CT283"/>
      <c r="CU283"/>
      <c r="CV283"/>
      <c r="CW283"/>
      <c r="CX283"/>
      <c r="CY283"/>
      <c r="CZ283"/>
      <c r="DA283"/>
      <c r="DB283"/>
      <c r="DC283"/>
      <c r="DD283"/>
      <c r="DE283"/>
      <c r="DF283"/>
      <c r="DG283"/>
      <c r="DH283"/>
      <c r="DI283"/>
      <c r="DJ283"/>
      <c r="DK283"/>
      <c r="DL283"/>
      <c r="DM283"/>
      <c r="DN283"/>
      <c r="DO283"/>
      <c r="DP283"/>
      <c r="DQ283"/>
      <c r="DR283"/>
      <c r="DS283"/>
      <c r="DT283"/>
      <c r="DU283"/>
      <c r="DV283"/>
      <c r="DW283"/>
      <c r="DX283"/>
      <c r="DY283"/>
      <c r="DZ283"/>
      <c r="EA283"/>
      <c r="EB283"/>
      <c r="EC283"/>
      <c r="ED283"/>
      <c r="EE283"/>
      <c r="EF283"/>
      <c r="EG283"/>
      <c r="EH283"/>
      <c r="EI283"/>
      <c r="EJ283"/>
      <c r="EK283"/>
      <c r="EL283"/>
      <c r="EM283"/>
      <c r="EN283"/>
      <c r="EO283"/>
      <c r="EP283"/>
      <c r="EQ283"/>
      <c r="ER283"/>
      <c r="ES283"/>
      <c r="ET283"/>
      <c r="EU283"/>
      <c r="EV283"/>
      <c r="EW283"/>
      <c r="EX283"/>
      <c r="EY283"/>
      <c r="EZ283"/>
      <c r="FA283"/>
      <c r="FB283"/>
      <c r="FC283"/>
      <c r="FD283"/>
      <c r="FE283"/>
      <c r="FF283"/>
      <c r="FG283"/>
      <c r="FH283"/>
      <c r="FI283"/>
      <c r="FJ283"/>
      <c r="FK283"/>
      <c r="FL283"/>
      <c r="FM283"/>
      <c r="FN283"/>
      <c r="FO283"/>
      <c r="FP283"/>
      <c r="FQ283"/>
      <c r="FR283"/>
      <c r="FS283"/>
      <c r="FT283"/>
      <c r="FU283"/>
      <c r="FV283"/>
      <c r="FW283"/>
      <c r="FX283"/>
      <c r="FY283"/>
      <c r="FZ283"/>
      <c r="GA283"/>
      <c r="GB283"/>
      <c r="GC283"/>
      <c r="GD283"/>
      <c r="GE283"/>
      <c r="GF283"/>
      <c r="GG283"/>
      <c r="GH283"/>
      <c r="GI283"/>
      <c r="GJ283"/>
      <c r="GK283"/>
      <c r="GL283"/>
      <c r="GM283"/>
      <c r="GN283"/>
      <c r="GO283"/>
      <c r="GP283"/>
      <c r="GQ283"/>
      <c r="GR283"/>
      <c r="GS283"/>
      <c r="GT283"/>
      <c r="GU283"/>
      <c r="GV283"/>
      <c r="GW283"/>
      <c r="GX283"/>
      <c r="GY283"/>
      <c r="GZ283"/>
      <c r="HA283"/>
      <c r="HB283"/>
      <c r="HC283"/>
      <c r="HD283"/>
      <c r="HE283"/>
      <c r="HF283"/>
      <c r="HG283"/>
      <c r="HH283"/>
      <c r="HI283"/>
      <c r="HJ283"/>
      <c r="HK283"/>
      <c r="HL283"/>
      <c r="HM283"/>
      <c r="HN283"/>
      <c r="HO283"/>
      <c r="HP283"/>
      <c r="HQ283"/>
      <c r="HR283"/>
      <c r="HS283"/>
      <c r="HT283"/>
      <c r="HU283"/>
      <c r="HV283"/>
      <c r="HW283"/>
      <c r="HX283"/>
      <c r="HY283"/>
      <c r="HZ283"/>
      <c r="IA283"/>
      <c r="IB283"/>
      <c r="IC283"/>
      <c r="ID283"/>
      <c r="IE283"/>
      <c r="IF283"/>
      <c r="IG283"/>
      <c r="IH283"/>
      <c r="II283"/>
      <c r="IJ283"/>
      <c r="IK283"/>
      <c r="IL283"/>
    </row>
    <row r="284" spans="1:246" s="2" customFormat="1" ht="13.8" hidden="1" x14ac:dyDescent="0.25">
      <c r="A284" s="2">
        <v>185</v>
      </c>
      <c r="B284" s="41">
        <f t="shared" ca="1" si="97"/>
        <v>51196</v>
      </c>
      <c r="C284" s="29">
        <f t="shared" si="102"/>
        <v>27173.611111110957</v>
      </c>
      <c r="D284" s="24"/>
      <c r="E284"/>
      <c r="F284"/>
      <c r="G284"/>
      <c r="H284"/>
      <c r="I284"/>
      <c r="J284"/>
      <c r="K284"/>
      <c r="L284"/>
      <c r="M284"/>
      <c r="N284"/>
      <c r="O284"/>
      <c r="P284"/>
      <c r="Q284"/>
      <c r="R284"/>
      <c r="S284"/>
      <c r="T284"/>
      <c r="U284"/>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c r="CM284"/>
      <c r="CN284"/>
      <c r="CO284"/>
      <c r="CP284"/>
      <c r="CQ284"/>
      <c r="CR284"/>
      <c r="CS284"/>
      <c r="CT284"/>
      <c r="CU284"/>
      <c r="CV284"/>
      <c r="CW284"/>
      <c r="CX284"/>
      <c r="CY284"/>
      <c r="CZ284"/>
      <c r="DA284"/>
      <c r="DB284"/>
      <c r="DC284"/>
      <c r="DD284"/>
      <c r="DE284"/>
      <c r="DF284"/>
      <c r="DG284"/>
      <c r="DH284"/>
      <c r="DI284"/>
      <c r="DJ284"/>
      <c r="DK284"/>
      <c r="DL284"/>
      <c r="DM284"/>
      <c r="DN284"/>
      <c r="DO284"/>
      <c r="DP284"/>
      <c r="DQ284"/>
      <c r="DR284"/>
      <c r="DS284"/>
      <c r="DT284"/>
      <c r="DU284"/>
      <c r="DV284"/>
      <c r="DW284"/>
      <c r="DX284"/>
      <c r="DY284"/>
      <c r="DZ284"/>
      <c r="EA284"/>
      <c r="EB284"/>
      <c r="EC284"/>
      <c r="ED284"/>
      <c r="EE284"/>
      <c r="EF284"/>
      <c r="EG284"/>
      <c r="EH284"/>
      <c r="EI284"/>
      <c r="EJ284"/>
      <c r="EK284"/>
      <c r="EL284"/>
      <c r="EM284"/>
      <c r="EN284"/>
      <c r="EO284"/>
      <c r="EP284"/>
      <c r="EQ284"/>
      <c r="ER284"/>
      <c r="ES284"/>
      <c r="ET284"/>
      <c r="EU284"/>
      <c r="EV284"/>
      <c r="EW284"/>
      <c r="EX284"/>
      <c r="EY284"/>
      <c r="EZ284"/>
      <c r="FA284"/>
      <c r="FB284"/>
      <c r="FC284"/>
      <c r="FD284"/>
      <c r="FE284"/>
      <c r="FF284"/>
      <c r="FG284"/>
      <c r="FH284"/>
      <c r="FI284"/>
      <c r="FJ284"/>
      <c r="FK284"/>
      <c r="FL284"/>
      <c r="FM284"/>
      <c r="FN284"/>
      <c r="FO284"/>
      <c r="FP284"/>
      <c r="FQ284"/>
      <c r="FR284"/>
      <c r="FS284"/>
      <c r="FT284"/>
      <c r="FU284"/>
      <c r="FV284"/>
      <c r="FW284"/>
      <c r="FX284"/>
      <c r="FY284"/>
      <c r="FZ284"/>
      <c r="GA284"/>
      <c r="GB284"/>
      <c r="GC284"/>
      <c r="GD284"/>
      <c r="GE284"/>
      <c r="GF284"/>
      <c r="GG284"/>
      <c r="GH284"/>
      <c r="GI284"/>
      <c r="GJ284"/>
      <c r="GK284"/>
      <c r="GL284"/>
      <c r="GM284"/>
      <c r="GN284"/>
      <c r="GO284"/>
      <c r="GP284"/>
      <c r="GQ284"/>
      <c r="GR284"/>
      <c r="GS284"/>
      <c r="GT284"/>
      <c r="GU284"/>
      <c r="GV284"/>
      <c r="GW284"/>
      <c r="GX284"/>
      <c r="GY284"/>
      <c r="GZ284"/>
      <c r="HA284"/>
      <c r="HB284"/>
      <c r="HC284"/>
      <c r="HD284"/>
      <c r="HE284"/>
      <c r="HF284"/>
      <c r="HG284"/>
      <c r="HH284"/>
      <c r="HI284"/>
      <c r="HJ284"/>
      <c r="HK284"/>
      <c r="HL284"/>
      <c r="HM284"/>
      <c r="HN284"/>
      <c r="HO284"/>
      <c r="HP284"/>
      <c r="HQ284"/>
      <c r="HR284"/>
      <c r="HS284"/>
      <c r="HT284"/>
      <c r="HU284"/>
      <c r="HV284"/>
      <c r="HW284"/>
      <c r="HX284"/>
      <c r="HY284"/>
      <c r="HZ284"/>
      <c r="IA284"/>
      <c r="IB284"/>
      <c r="IC284"/>
      <c r="ID284"/>
      <c r="IE284"/>
      <c r="IF284"/>
      <c r="IG284"/>
      <c r="IH284"/>
      <c r="II284"/>
      <c r="IJ284"/>
      <c r="IK284"/>
      <c r="IL284"/>
    </row>
    <row r="285" spans="1:246" s="2" customFormat="1" ht="13.8" hidden="1" x14ac:dyDescent="0.25">
      <c r="A285" s="2">
        <v>186</v>
      </c>
      <c r="B285" s="41">
        <f t="shared" ca="1" si="97"/>
        <v>51227</v>
      </c>
      <c r="C285" s="29">
        <f t="shared" si="102"/>
        <v>26948.78472222207</v>
      </c>
      <c r="D285" s="24"/>
      <c r="E285"/>
      <c r="F285"/>
      <c r="G285"/>
      <c r="H285"/>
      <c r="I285"/>
      <c r="J285"/>
      <c r="K285"/>
      <c r="L285"/>
      <c r="M285"/>
      <c r="N285"/>
      <c r="O285"/>
      <c r="P285"/>
      <c r="Q285"/>
      <c r="R285"/>
      <c r="S285"/>
      <c r="T285"/>
      <c r="U285"/>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c r="CM285"/>
      <c r="CN285"/>
      <c r="CO285"/>
      <c r="CP285"/>
      <c r="CQ285"/>
      <c r="CR285"/>
      <c r="CS285"/>
      <c r="CT285"/>
      <c r="CU285"/>
      <c r="CV285"/>
      <c r="CW285"/>
      <c r="CX285"/>
      <c r="CY285"/>
      <c r="CZ285"/>
      <c r="DA285"/>
      <c r="DB285"/>
      <c r="DC285"/>
      <c r="DD285"/>
      <c r="DE285"/>
      <c r="DF285"/>
      <c r="DG285"/>
      <c r="DH285"/>
      <c r="DI285"/>
      <c r="DJ285"/>
      <c r="DK285"/>
      <c r="DL285"/>
      <c r="DM285"/>
      <c r="DN285"/>
      <c r="DO285"/>
      <c r="DP285"/>
      <c r="DQ285"/>
      <c r="DR285"/>
      <c r="DS285"/>
      <c r="DT285"/>
      <c r="DU285"/>
      <c r="DV285"/>
      <c r="DW285"/>
      <c r="DX285"/>
      <c r="DY285"/>
      <c r="DZ285"/>
      <c r="EA285"/>
      <c r="EB285"/>
      <c r="EC285"/>
      <c r="ED285"/>
      <c r="EE285"/>
      <c r="EF285"/>
      <c r="EG285"/>
      <c r="EH285"/>
      <c r="EI285"/>
      <c r="EJ285"/>
      <c r="EK285"/>
      <c r="EL285"/>
      <c r="EM285"/>
      <c r="EN285"/>
      <c r="EO285"/>
      <c r="EP285"/>
      <c r="EQ285"/>
      <c r="ER285"/>
      <c r="ES285"/>
      <c r="ET285"/>
      <c r="EU285"/>
      <c r="EV285"/>
      <c r="EW285"/>
      <c r="EX285"/>
      <c r="EY285"/>
      <c r="EZ285"/>
      <c r="FA285"/>
      <c r="FB285"/>
      <c r="FC285"/>
      <c r="FD285"/>
      <c r="FE285"/>
      <c r="FF285"/>
      <c r="FG285"/>
      <c r="FH285"/>
      <c r="FI285"/>
      <c r="FJ285"/>
      <c r="FK285"/>
      <c r="FL285"/>
      <c r="FM285"/>
      <c r="FN285"/>
      <c r="FO285"/>
      <c r="FP285"/>
      <c r="FQ285"/>
      <c r="FR285"/>
      <c r="FS285"/>
      <c r="FT285"/>
      <c r="FU285"/>
      <c r="FV285"/>
      <c r="FW285"/>
      <c r="FX285"/>
      <c r="FY285"/>
      <c r="FZ285"/>
      <c r="GA285"/>
      <c r="GB285"/>
      <c r="GC285"/>
      <c r="GD285"/>
      <c r="GE285"/>
      <c r="GF285"/>
      <c r="GG285"/>
      <c r="GH285"/>
      <c r="GI285"/>
      <c r="GJ285"/>
      <c r="GK285"/>
      <c r="GL285"/>
      <c r="GM285"/>
      <c r="GN285"/>
      <c r="GO285"/>
      <c r="GP285"/>
      <c r="GQ285"/>
      <c r="GR285"/>
      <c r="GS285"/>
      <c r="GT285"/>
      <c r="GU285"/>
      <c r="GV285"/>
      <c r="GW285"/>
      <c r="GX285"/>
      <c r="GY285"/>
      <c r="GZ285"/>
      <c r="HA285"/>
      <c r="HB285"/>
      <c r="HC285"/>
      <c r="HD285"/>
      <c r="HE285"/>
      <c r="HF285"/>
      <c r="HG285"/>
      <c r="HH285"/>
      <c r="HI285"/>
      <c r="HJ285"/>
      <c r="HK285"/>
      <c r="HL285"/>
      <c r="HM285"/>
      <c r="HN285"/>
      <c r="HO285"/>
      <c r="HP285"/>
      <c r="HQ285"/>
      <c r="HR285"/>
      <c r="HS285"/>
      <c r="HT285"/>
      <c r="HU285"/>
      <c r="HV285"/>
      <c r="HW285"/>
      <c r="HX285"/>
      <c r="HY285"/>
      <c r="HZ285"/>
      <c r="IA285"/>
      <c r="IB285"/>
      <c r="IC285"/>
      <c r="ID285"/>
      <c r="IE285"/>
      <c r="IF285"/>
      <c r="IG285"/>
      <c r="IH285"/>
      <c r="II285"/>
      <c r="IJ285"/>
      <c r="IK285"/>
      <c r="IL285"/>
    </row>
    <row r="286" spans="1:246" s="2" customFormat="1" ht="13.8" hidden="1" x14ac:dyDescent="0.25">
      <c r="A286" s="2">
        <v>187</v>
      </c>
      <c r="B286" s="41">
        <f t="shared" ca="1" si="97"/>
        <v>51257</v>
      </c>
      <c r="C286" s="29">
        <f t="shared" si="102"/>
        <v>26723.958333333179</v>
      </c>
      <c r="D286" s="24"/>
      <c r="E286"/>
      <c r="F286"/>
      <c r="G286"/>
      <c r="H286"/>
      <c r="I286"/>
      <c r="J286"/>
      <c r="K286"/>
      <c r="L286"/>
      <c r="M286"/>
      <c r="N286"/>
      <c r="O286"/>
      <c r="P286"/>
      <c r="Q286"/>
      <c r="R286"/>
      <c r="S286"/>
      <c r="T286"/>
      <c r="U286"/>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c r="CD286"/>
      <c r="CE286"/>
      <c r="CF286"/>
      <c r="CG286"/>
      <c r="CH286"/>
      <c r="CI286"/>
      <c r="CJ286"/>
      <c r="CK286"/>
      <c r="CL286"/>
      <c r="CM286"/>
      <c r="CN286"/>
      <c r="CO286"/>
      <c r="CP286"/>
      <c r="CQ286"/>
      <c r="CR286"/>
      <c r="CS286"/>
      <c r="CT286"/>
      <c r="CU286"/>
      <c r="CV286"/>
      <c r="CW286"/>
      <c r="CX286"/>
      <c r="CY286"/>
      <c r="CZ286"/>
      <c r="DA286"/>
      <c r="DB286"/>
      <c r="DC286"/>
      <c r="DD286"/>
      <c r="DE286"/>
      <c r="DF286"/>
      <c r="DG286"/>
      <c r="DH286"/>
      <c r="DI286"/>
      <c r="DJ286"/>
      <c r="DK286"/>
      <c r="DL286"/>
      <c r="DM286"/>
      <c r="DN286"/>
      <c r="DO286"/>
      <c r="DP286"/>
      <c r="DQ286"/>
      <c r="DR286"/>
      <c r="DS286"/>
      <c r="DT286"/>
      <c r="DU286"/>
      <c r="DV286"/>
      <c r="DW286"/>
      <c r="DX286"/>
      <c r="DY286"/>
      <c r="DZ286"/>
      <c r="EA286"/>
      <c r="EB286"/>
      <c r="EC286"/>
      <c r="ED286"/>
      <c r="EE286"/>
      <c r="EF286"/>
      <c r="EG286"/>
      <c r="EH286"/>
      <c r="EI286"/>
      <c r="EJ286"/>
      <c r="EK286"/>
      <c r="EL286"/>
      <c r="EM286"/>
      <c r="EN286"/>
      <c r="EO286"/>
      <c r="EP286"/>
      <c r="EQ286"/>
      <c r="ER286"/>
      <c r="ES286"/>
      <c r="ET286"/>
      <c r="EU286"/>
      <c r="EV286"/>
      <c r="EW286"/>
      <c r="EX286"/>
      <c r="EY286"/>
      <c r="EZ286"/>
      <c r="FA286"/>
      <c r="FB286"/>
      <c r="FC286"/>
      <c r="FD286"/>
      <c r="FE286"/>
      <c r="FF286"/>
      <c r="FG286"/>
      <c r="FH286"/>
      <c r="FI286"/>
      <c r="FJ286"/>
      <c r="FK286"/>
      <c r="FL286"/>
      <c r="FM286"/>
      <c r="FN286"/>
      <c r="FO286"/>
      <c r="FP286"/>
      <c r="FQ286"/>
      <c r="FR286"/>
      <c r="FS286"/>
      <c r="FT286"/>
      <c r="FU286"/>
      <c r="FV286"/>
      <c r="FW286"/>
      <c r="FX286"/>
      <c r="FY286"/>
      <c r="FZ286"/>
      <c r="GA286"/>
      <c r="GB286"/>
      <c r="GC286"/>
      <c r="GD286"/>
      <c r="GE286"/>
      <c r="GF286"/>
      <c r="GG286"/>
      <c r="GH286"/>
      <c r="GI286"/>
      <c r="GJ286"/>
      <c r="GK286"/>
      <c r="GL286"/>
      <c r="GM286"/>
      <c r="GN286"/>
      <c r="GO286"/>
      <c r="GP286"/>
      <c r="GQ286"/>
      <c r="GR286"/>
      <c r="GS286"/>
      <c r="GT286"/>
      <c r="GU286"/>
      <c r="GV286"/>
      <c r="GW286"/>
      <c r="GX286"/>
      <c r="GY286"/>
      <c r="GZ286"/>
      <c r="HA286"/>
      <c r="HB286"/>
      <c r="HC286"/>
      <c r="HD286"/>
      <c r="HE286"/>
      <c r="HF286"/>
      <c r="HG286"/>
      <c r="HH286"/>
      <c r="HI286"/>
      <c r="HJ286"/>
      <c r="HK286"/>
      <c r="HL286"/>
      <c r="HM286"/>
      <c r="HN286"/>
      <c r="HO286"/>
      <c r="HP286"/>
      <c r="HQ286"/>
      <c r="HR286"/>
      <c r="HS286"/>
      <c r="HT286"/>
      <c r="HU286"/>
      <c r="HV286"/>
      <c r="HW286"/>
      <c r="HX286"/>
      <c r="HY286"/>
      <c r="HZ286"/>
      <c r="IA286"/>
      <c r="IB286"/>
      <c r="IC286"/>
      <c r="ID286"/>
      <c r="IE286"/>
      <c r="IF286"/>
      <c r="IG286"/>
      <c r="IH286"/>
      <c r="II286"/>
      <c r="IJ286"/>
      <c r="IK286"/>
      <c r="IL286"/>
    </row>
    <row r="287" spans="1:246" s="2" customFormat="1" ht="13.8" hidden="1" x14ac:dyDescent="0.25">
      <c r="A287" s="2">
        <v>188</v>
      </c>
      <c r="B287" s="41">
        <f t="shared" ca="1" si="97"/>
        <v>51288</v>
      </c>
      <c r="C287" s="29">
        <f t="shared" si="102"/>
        <v>26499.131944444292</v>
      </c>
      <c r="D287" s="24"/>
      <c r="E287"/>
      <c r="F287"/>
      <c r="G287"/>
      <c r="H287"/>
      <c r="I287"/>
      <c r="J287"/>
      <c r="K287"/>
      <c r="L287"/>
      <c r="M287"/>
      <c r="N287"/>
      <c r="O287"/>
      <c r="P287"/>
      <c r="Q287"/>
      <c r="R287"/>
      <c r="S287"/>
      <c r="T287"/>
      <c r="U287"/>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c r="CY287"/>
      <c r="CZ287"/>
      <c r="DA287"/>
      <c r="DB287"/>
      <c r="DC287"/>
      <c r="DD287"/>
      <c r="DE287"/>
      <c r="DF287"/>
      <c r="DG287"/>
      <c r="DH287"/>
      <c r="DI287"/>
      <c r="DJ287"/>
      <c r="DK287"/>
      <c r="DL287"/>
      <c r="DM287"/>
      <c r="DN287"/>
      <c r="DO287"/>
      <c r="DP287"/>
      <c r="DQ287"/>
      <c r="DR287"/>
      <c r="DS287"/>
      <c r="DT287"/>
      <c r="DU287"/>
      <c r="DV287"/>
      <c r="DW287"/>
      <c r="DX287"/>
      <c r="DY287"/>
      <c r="DZ287"/>
      <c r="EA287"/>
      <c r="EB287"/>
      <c r="EC287"/>
      <c r="ED287"/>
      <c r="EE287"/>
      <c r="EF287"/>
      <c r="EG287"/>
      <c r="EH287"/>
      <c r="EI287"/>
      <c r="EJ287"/>
      <c r="EK287"/>
      <c r="EL287"/>
      <c r="EM287"/>
      <c r="EN287"/>
      <c r="EO287"/>
      <c r="EP287"/>
      <c r="EQ287"/>
      <c r="ER287"/>
      <c r="ES287"/>
      <c r="ET287"/>
      <c r="EU287"/>
      <c r="EV287"/>
      <c r="EW287"/>
      <c r="EX287"/>
      <c r="EY287"/>
      <c r="EZ287"/>
      <c r="FA287"/>
      <c r="FB287"/>
      <c r="FC287"/>
      <c r="FD287"/>
      <c r="FE287"/>
      <c r="FF287"/>
      <c r="FG287"/>
      <c r="FH287"/>
      <c r="FI287"/>
      <c r="FJ287"/>
      <c r="FK287"/>
      <c r="FL287"/>
      <c r="FM287"/>
      <c r="FN287"/>
      <c r="FO287"/>
      <c r="FP287"/>
      <c r="FQ287"/>
      <c r="FR287"/>
      <c r="FS287"/>
      <c r="FT287"/>
      <c r="FU287"/>
      <c r="FV287"/>
      <c r="FW287"/>
      <c r="FX287"/>
      <c r="FY287"/>
      <c r="FZ287"/>
      <c r="GA287"/>
      <c r="GB287"/>
      <c r="GC287"/>
      <c r="GD287"/>
      <c r="GE287"/>
      <c r="GF287"/>
      <c r="GG287"/>
      <c r="GH287"/>
      <c r="GI287"/>
      <c r="GJ287"/>
      <c r="GK287"/>
      <c r="GL287"/>
      <c r="GM287"/>
      <c r="GN287"/>
      <c r="GO287"/>
      <c r="GP287"/>
      <c r="GQ287"/>
      <c r="GR287"/>
      <c r="GS287"/>
      <c r="GT287"/>
      <c r="GU287"/>
      <c r="GV287"/>
      <c r="GW287"/>
      <c r="GX287"/>
      <c r="GY287"/>
      <c r="GZ287"/>
      <c r="HA287"/>
      <c r="HB287"/>
      <c r="HC287"/>
      <c r="HD287"/>
      <c r="HE287"/>
      <c r="HF287"/>
      <c r="HG287"/>
      <c r="HH287"/>
      <c r="HI287"/>
      <c r="HJ287"/>
      <c r="HK287"/>
      <c r="HL287"/>
      <c r="HM287"/>
      <c r="HN287"/>
      <c r="HO287"/>
      <c r="HP287"/>
      <c r="HQ287"/>
      <c r="HR287"/>
      <c r="HS287"/>
      <c r="HT287"/>
      <c r="HU287"/>
      <c r="HV287"/>
      <c r="HW287"/>
      <c r="HX287"/>
      <c r="HY287"/>
      <c r="HZ287"/>
      <c r="IA287"/>
      <c r="IB287"/>
      <c r="IC287"/>
      <c r="ID287"/>
      <c r="IE287"/>
      <c r="IF287"/>
      <c r="IG287"/>
      <c r="IH287"/>
      <c r="II287"/>
      <c r="IJ287"/>
      <c r="IK287"/>
      <c r="IL287"/>
    </row>
    <row r="288" spans="1:246" s="2" customFormat="1" ht="13.8" hidden="1" x14ac:dyDescent="0.25">
      <c r="A288" s="2">
        <v>189</v>
      </c>
      <c r="B288" s="41">
        <f t="shared" ca="1" si="97"/>
        <v>51318</v>
      </c>
      <c r="C288" s="29">
        <f t="shared" si="102"/>
        <v>26274.305555555402</v>
      </c>
      <c r="D288" s="24"/>
      <c r="E288"/>
      <c r="F288"/>
      <c r="G288"/>
      <c r="H288"/>
      <c r="I288"/>
      <c r="J288"/>
      <c r="K288"/>
      <c r="L288"/>
      <c r="M288"/>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c r="CY288"/>
      <c r="CZ288"/>
      <c r="DA288"/>
      <c r="DB288"/>
      <c r="DC288"/>
      <c r="DD288"/>
      <c r="DE288"/>
      <c r="DF288"/>
      <c r="DG288"/>
      <c r="DH288"/>
      <c r="DI288"/>
      <c r="DJ288"/>
      <c r="DK288"/>
      <c r="DL288"/>
      <c r="DM288"/>
      <c r="DN288"/>
      <c r="DO288"/>
      <c r="DP288"/>
      <c r="DQ288"/>
      <c r="DR288"/>
      <c r="DS288"/>
      <c r="DT288"/>
      <c r="DU288"/>
      <c r="DV288"/>
      <c r="DW288"/>
      <c r="DX288"/>
      <c r="DY288"/>
      <c r="DZ288"/>
      <c r="EA288"/>
      <c r="EB288"/>
      <c r="EC288"/>
      <c r="ED288"/>
      <c r="EE288"/>
      <c r="EF288"/>
      <c r="EG288"/>
      <c r="EH288"/>
      <c r="EI288"/>
      <c r="EJ288"/>
      <c r="EK288"/>
      <c r="EL288"/>
      <c r="EM288"/>
      <c r="EN288"/>
      <c r="EO288"/>
      <c r="EP288"/>
      <c r="EQ288"/>
      <c r="ER288"/>
      <c r="ES288"/>
      <c r="ET288"/>
      <c r="EU288"/>
      <c r="EV288"/>
      <c r="EW288"/>
      <c r="EX288"/>
      <c r="EY288"/>
      <c r="EZ288"/>
      <c r="FA288"/>
      <c r="FB288"/>
      <c r="FC288"/>
      <c r="FD288"/>
      <c r="FE288"/>
      <c r="FF288"/>
      <c r="FG288"/>
      <c r="FH288"/>
      <c r="FI288"/>
      <c r="FJ288"/>
      <c r="FK288"/>
      <c r="FL288"/>
      <c r="FM288"/>
      <c r="FN288"/>
      <c r="FO288"/>
      <c r="FP288"/>
      <c r="FQ288"/>
      <c r="FR288"/>
      <c r="FS288"/>
      <c r="FT288"/>
      <c r="FU288"/>
      <c r="FV288"/>
      <c r="FW288"/>
      <c r="FX288"/>
      <c r="FY288"/>
      <c r="FZ288"/>
      <c r="GA288"/>
      <c r="GB288"/>
      <c r="GC288"/>
      <c r="GD288"/>
      <c r="GE288"/>
      <c r="GF288"/>
      <c r="GG288"/>
      <c r="GH288"/>
      <c r="GI288"/>
      <c r="GJ288"/>
      <c r="GK288"/>
      <c r="GL288"/>
      <c r="GM288"/>
      <c r="GN288"/>
      <c r="GO288"/>
      <c r="GP288"/>
      <c r="GQ288"/>
      <c r="GR288"/>
      <c r="GS288"/>
      <c r="GT288"/>
      <c r="GU288"/>
      <c r="GV288"/>
      <c r="GW288"/>
      <c r="GX288"/>
      <c r="GY288"/>
      <c r="GZ288"/>
      <c r="HA288"/>
      <c r="HB288"/>
      <c r="HC288"/>
      <c r="HD288"/>
      <c r="HE288"/>
      <c r="HF288"/>
      <c r="HG288"/>
      <c r="HH288"/>
      <c r="HI288"/>
      <c r="HJ288"/>
      <c r="HK288"/>
      <c r="HL288"/>
      <c r="HM288"/>
      <c r="HN288"/>
      <c r="HO288"/>
      <c r="HP288"/>
      <c r="HQ288"/>
      <c r="HR288"/>
      <c r="HS288"/>
      <c r="HT288"/>
      <c r="HU288"/>
      <c r="HV288"/>
      <c r="HW288"/>
      <c r="HX288"/>
      <c r="HY288"/>
      <c r="HZ288"/>
      <c r="IA288"/>
      <c r="IB288"/>
      <c r="IC288"/>
      <c r="ID288"/>
      <c r="IE288"/>
      <c r="IF288"/>
      <c r="IG288"/>
      <c r="IH288"/>
      <c r="II288"/>
      <c r="IJ288"/>
      <c r="IK288"/>
      <c r="IL288"/>
    </row>
    <row r="289" spans="1:246" s="2" customFormat="1" ht="13.8" hidden="1" x14ac:dyDescent="0.25">
      <c r="A289" s="2">
        <v>190</v>
      </c>
      <c r="B289" s="41">
        <f t="shared" ca="1" si="97"/>
        <v>51349</v>
      </c>
      <c r="C289" s="29">
        <f t="shared" si="102"/>
        <v>26049.479166666511</v>
      </c>
      <c r="D289" s="24"/>
      <c r="E289"/>
      <c r="F289"/>
      <c r="G289"/>
      <c r="H289"/>
      <c r="I289"/>
      <c r="J289"/>
      <c r="K289"/>
      <c r="L289"/>
      <c r="M289"/>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c r="CE289"/>
      <c r="CF289"/>
      <c r="CG289"/>
      <c r="CH289"/>
      <c r="CI289"/>
      <c r="CJ289"/>
      <c r="CK289"/>
      <c r="CL289"/>
      <c r="CM289"/>
      <c r="CN289"/>
      <c r="CO289"/>
      <c r="CP289"/>
      <c r="CQ289"/>
      <c r="CR289"/>
      <c r="CS289"/>
      <c r="CT289"/>
      <c r="CU289"/>
      <c r="CV289"/>
      <c r="CW289"/>
      <c r="CX289"/>
      <c r="CY289"/>
      <c r="CZ289"/>
      <c r="DA289"/>
      <c r="DB289"/>
      <c r="DC289"/>
      <c r="DD289"/>
      <c r="DE289"/>
      <c r="DF289"/>
      <c r="DG289"/>
      <c r="DH289"/>
      <c r="DI289"/>
      <c r="DJ289"/>
      <c r="DK289"/>
      <c r="DL289"/>
      <c r="DM289"/>
      <c r="DN289"/>
      <c r="DO289"/>
      <c r="DP289"/>
      <c r="DQ289"/>
      <c r="DR289"/>
      <c r="DS289"/>
      <c r="DT289"/>
      <c r="DU289"/>
      <c r="DV289"/>
      <c r="DW289"/>
      <c r="DX289"/>
      <c r="DY289"/>
      <c r="DZ289"/>
      <c r="EA289"/>
      <c r="EB289"/>
      <c r="EC289"/>
      <c r="ED289"/>
      <c r="EE289"/>
      <c r="EF289"/>
      <c r="EG289"/>
      <c r="EH289"/>
      <c r="EI289"/>
      <c r="EJ289"/>
      <c r="EK289"/>
      <c r="EL289"/>
      <c r="EM289"/>
      <c r="EN289"/>
      <c r="EO289"/>
      <c r="EP289"/>
      <c r="EQ289"/>
      <c r="ER289"/>
      <c r="ES289"/>
      <c r="ET289"/>
      <c r="EU289"/>
      <c r="EV289"/>
      <c r="EW289"/>
      <c r="EX289"/>
      <c r="EY289"/>
      <c r="EZ289"/>
      <c r="FA289"/>
      <c r="FB289"/>
      <c r="FC289"/>
      <c r="FD289"/>
      <c r="FE289"/>
      <c r="FF289"/>
      <c r="FG289"/>
      <c r="FH289"/>
      <c r="FI289"/>
      <c r="FJ289"/>
      <c r="FK289"/>
      <c r="FL289"/>
      <c r="FM289"/>
      <c r="FN289"/>
      <c r="FO289"/>
      <c r="FP289"/>
      <c r="FQ289"/>
      <c r="FR289"/>
      <c r="FS289"/>
      <c r="FT289"/>
      <c r="FU289"/>
      <c r="FV289"/>
      <c r="FW289"/>
      <c r="FX289"/>
      <c r="FY289"/>
      <c r="FZ289"/>
      <c r="GA289"/>
      <c r="GB289"/>
      <c r="GC289"/>
      <c r="GD289"/>
      <c r="GE289"/>
      <c r="GF289"/>
      <c r="GG289"/>
      <c r="GH289"/>
      <c r="GI289"/>
      <c r="GJ289"/>
      <c r="GK289"/>
      <c r="GL289"/>
      <c r="GM289"/>
      <c r="GN289"/>
      <c r="GO289"/>
      <c r="GP289"/>
      <c r="GQ289"/>
      <c r="GR289"/>
      <c r="GS289"/>
      <c r="GT289"/>
      <c r="GU289"/>
      <c r="GV289"/>
      <c r="GW289"/>
      <c r="GX289"/>
      <c r="GY289"/>
      <c r="GZ289"/>
      <c r="HA289"/>
      <c r="HB289"/>
      <c r="HC289"/>
      <c r="HD289"/>
      <c r="HE289"/>
      <c r="HF289"/>
      <c r="HG289"/>
      <c r="HH289"/>
      <c r="HI289"/>
      <c r="HJ289"/>
      <c r="HK289"/>
      <c r="HL289"/>
      <c r="HM289"/>
      <c r="HN289"/>
      <c r="HO289"/>
      <c r="HP289"/>
      <c r="HQ289"/>
      <c r="HR289"/>
      <c r="HS289"/>
      <c r="HT289"/>
      <c r="HU289"/>
      <c r="HV289"/>
      <c r="HW289"/>
      <c r="HX289"/>
      <c r="HY289"/>
      <c r="HZ289"/>
      <c r="IA289"/>
      <c r="IB289"/>
      <c r="IC289"/>
      <c r="ID289"/>
      <c r="IE289"/>
      <c r="IF289"/>
      <c r="IG289"/>
      <c r="IH289"/>
      <c r="II289"/>
      <c r="IJ289"/>
      <c r="IK289"/>
      <c r="IL289"/>
    </row>
    <row r="290" spans="1:246" s="2" customFormat="1" ht="13.8" hidden="1" x14ac:dyDescent="0.25">
      <c r="A290" s="2">
        <v>191</v>
      </c>
      <c r="B290" s="41">
        <f t="shared" ca="1" si="97"/>
        <v>51380</v>
      </c>
      <c r="C290" s="29">
        <f t="shared" si="102"/>
        <v>25824.652777777621</v>
      </c>
      <c r="D290" s="24"/>
      <c r="E290"/>
      <c r="F290"/>
      <c r="G290"/>
      <c r="H290"/>
      <c r="I290"/>
      <c r="J290"/>
      <c r="K290"/>
      <c r="L290"/>
      <c r="M290"/>
      <c r="N290"/>
      <c r="O290"/>
      <c r="P290"/>
      <c r="Q290"/>
      <c r="R290"/>
      <c r="S290"/>
      <c r="T290"/>
      <c r="U290"/>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c r="CD290"/>
      <c r="CE290"/>
      <c r="CF290"/>
      <c r="CG290"/>
      <c r="CH290"/>
      <c r="CI290"/>
      <c r="CJ290"/>
      <c r="CK290"/>
      <c r="CL290"/>
      <c r="CM290"/>
      <c r="CN290"/>
      <c r="CO290"/>
      <c r="CP290"/>
      <c r="CQ290"/>
      <c r="CR290"/>
      <c r="CS290"/>
      <c r="CT290"/>
      <c r="CU290"/>
      <c r="CV290"/>
      <c r="CW290"/>
      <c r="CX290"/>
      <c r="CY290"/>
      <c r="CZ290"/>
      <c r="DA290"/>
      <c r="DB290"/>
      <c r="DC290"/>
      <c r="DD290"/>
      <c r="DE290"/>
      <c r="DF290"/>
      <c r="DG290"/>
      <c r="DH290"/>
      <c r="DI290"/>
      <c r="DJ290"/>
      <c r="DK290"/>
      <c r="DL290"/>
      <c r="DM290"/>
      <c r="DN290"/>
      <c r="DO290"/>
      <c r="DP290"/>
      <c r="DQ290"/>
      <c r="DR290"/>
      <c r="DS290"/>
      <c r="DT290"/>
      <c r="DU290"/>
      <c r="DV290"/>
      <c r="DW290"/>
      <c r="DX290"/>
      <c r="DY290"/>
      <c r="DZ290"/>
      <c r="EA290"/>
      <c r="EB290"/>
      <c r="EC290"/>
      <c r="ED290"/>
      <c r="EE290"/>
      <c r="EF290"/>
      <c r="EG290"/>
      <c r="EH290"/>
      <c r="EI290"/>
      <c r="EJ290"/>
      <c r="EK290"/>
      <c r="EL290"/>
      <c r="EM290"/>
      <c r="EN290"/>
      <c r="EO290"/>
      <c r="EP290"/>
      <c r="EQ290"/>
      <c r="ER290"/>
      <c r="ES290"/>
      <c r="ET290"/>
      <c r="EU290"/>
      <c r="EV290"/>
      <c r="EW290"/>
      <c r="EX290"/>
      <c r="EY290"/>
      <c r="EZ290"/>
      <c r="FA290"/>
      <c r="FB290"/>
      <c r="FC290"/>
      <c r="FD290"/>
      <c r="FE290"/>
      <c r="FF290"/>
      <c r="FG290"/>
      <c r="FH290"/>
      <c r="FI290"/>
      <c r="FJ290"/>
      <c r="FK290"/>
      <c r="FL290"/>
      <c r="FM290"/>
      <c r="FN290"/>
      <c r="FO290"/>
      <c r="FP290"/>
      <c r="FQ290"/>
      <c r="FR290"/>
      <c r="FS290"/>
      <c r="FT290"/>
      <c r="FU290"/>
      <c r="FV290"/>
      <c r="FW290"/>
      <c r="FX290"/>
      <c r="FY290"/>
      <c r="FZ290"/>
      <c r="GA290"/>
      <c r="GB290"/>
      <c r="GC290"/>
      <c r="GD290"/>
      <c r="GE290"/>
      <c r="GF290"/>
      <c r="GG290"/>
      <c r="GH290"/>
      <c r="GI290"/>
      <c r="GJ290"/>
      <c r="GK290"/>
      <c r="GL290"/>
      <c r="GM290"/>
      <c r="GN290"/>
      <c r="GO290"/>
      <c r="GP290"/>
      <c r="GQ290"/>
      <c r="GR290"/>
      <c r="GS290"/>
      <c r="GT290"/>
      <c r="GU290"/>
      <c r="GV290"/>
      <c r="GW290"/>
      <c r="GX290"/>
      <c r="GY290"/>
      <c r="GZ290"/>
      <c r="HA290"/>
      <c r="HB290"/>
      <c r="HC290"/>
      <c r="HD290"/>
      <c r="HE290"/>
      <c r="HF290"/>
      <c r="HG290"/>
      <c r="HH290"/>
      <c r="HI290"/>
      <c r="HJ290"/>
      <c r="HK290"/>
      <c r="HL290"/>
      <c r="HM290"/>
      <c r="HN290"/>
      <c r="HO290"/>
      <c r="HP290"/>
      <c r="HQ290"/>
      <c r="HR290"/>
      <c r="HS290"/>
      <c r="HT290"/>
      <c r="HU290"/>
      <c r="HV290"/>
      <c r="HW290"/>
      <c r="HX290"/>
      <c r="HY290"/>
      <c r="HZ290"/>
      <c r="IA290"/>
      <c r="IB290"/>
      <c r="IC290"/>
      <c r="ID290"/>
      <c r="IE290"/>
      <c r="IF290"/>
      <c r="IG290"/>
      <c r="IH290"/>
      <c r="II290"/>
      <c r="IJ290"/>
      <c r="IK290"/>
      <c r="IL290"/>
    </row>
    <row r="291" spans="1:246" s="2" customFormat="1" ht="13.8" hidden="1" x14ac:dyDescent="0.25">
      <c r="A291" s="2">
        <v>192</v>
      </c>
      <c r="B291" s="41">
        <f t="shared" ca="1" si="97"/>
        <v>51410</v>
      </c>
      <c r="C291" s="29">
        <f t="shared" si="102"/>
        <v>25599.82638888873</v>
      </c>
      <c r="D291" s="24"/>
      <c r="E291"/>
      <c r="F291"/>
      <c r="G291"/>
      <c r="H291"/>
      <c r="I291"/>
      <c r="J291"/>
      <c r="K291"/>
      <c r="L291"/>
      <c r="M291"/>
      <c r="N291"/>
      <c r="O291"/>
      <c r="P291"/>
      <c r="Q291"/>
      <c r="R291"/>
      <c r="S291"/>
      <c r="T291"/>
      <c r="U291"/>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c r="CD291"/>
      <c r="CE291"/>
      <c r="CF291"/>
      <c r="CG291"/>
      <c r="CH291"/>
      <c r="CI291"/>
      <c r="CJ291"/>
      <c r="CK291"/>
      <c r="CL291"/>
      <c r="CM291"/>
      <c r="CN291"/>
      <c r="CO291"/>
      <c r="CP291"/>
      <c r="CQ291"/>
      <c r="CR291"/>
      <c r="CS291"/>
      <c r="CT291"/>
      <c r="CU291"/>
      <c r="CV291"/>
      <c r="CW291"/>
      <c r="CX291"/>
      <c r="CY291"/>
      <c r="CZ291"/>
      <c r="DA291"/>
      <c r="DB291"/>
      <c r="DC291"/>
      <c r="DD291"/>
      <c r="DE291"/>
      <c r="DF291"/>
      <c r="DG291"/>
      <c r="DH291"/>
      <c r="DI291"/>
      <c r="DJ291"/>
      <c r="DK291"/>
      <c r="DL291"/>
      <c r="DM291"/>
      <c r="DN291"/>
      <c r="DO291"/>
      <c r="DP291"/>
      <c r="DQ291"/>
      <c r="DR291"/>
      <c r="DS291"/>
      <c r="DT291"/>
      <c r="DU291"/>
      <c r="DV291"/>
      <c r="DW291"/>
      <c r="DX291"/>
      <c r="DY291"/>
      <c r="DZ291"/>
      <c r="EA291"/>
      <c r="EB291"/>
      <c r="EC291"/>
      <c r="ED291"/>
      <c r="EE291"/>
      <c r="EF291"/>
      <c r="EG291"/>
      <c r="EH291"/>
      <c r="EI291"/>
      <c r="EJ291"/>
      <c r="EK291"/>
      <c r="EL291"/>
      <c r="EM291"/>
      <c r="EN291"/>
      <c r="EO291"/>
      <c r="EP291"/>
      <c r="EQ291"/>
      <c r="ER291"/>
      <c r="ES291"/>
      <c r="ET291"/>
      <c r="EU291"/>
      <c r="EV291"/>
      <c r="EW291"/>
      <c r="EX291"/>
      <c r="EY291"/>
      <c r="EZ291"/>
      <c r="FA291"/>
      <c r="FB291"/>
      <c r="FC291"/>
      <c r="FD291"/>
      <c r="FE291"/>
      <c r="FF291"/>
      <c r="FG291"/>
      <c r="FH291"/>
      <c r="FI291"/>
      <c r="FJ291"/>
      <c r="FK291"/>
      <c r="FL291"/>
      <c r="FM291"/>
      <c r="FN291"/>
      <c r="FO291"/>
      <c r="FP291"/>
      <c r="FQ291"/>
      <c r="FR291"/>
      <c r="FS291"/>
      <c r="FT291"/>
      <c r="FU291"/>
      <c r="FV291"/>
      <c r="FW291"/>
      <c r="FX291"/>
      <c r="FY291"/>
      <c r="FZ291"/>
      <c r="GA291"/>
      <c r="GB291"/>
      <c r="GC291"/>
      <c r="GD291"/>
      <c r="GE291"/>
      <c r="GF291"/>
      <c r="GG291"/>
      <c r="GH291"/>
      <c r="GI291"/>
      <c r="GJ291"/>
      <c r="GK291"/>
      <c r="GL291"/>
      <c r="GM291"/>
      <c r="GN291"/>
      <c r="GO291"/>
      <c r="GP291"/>
      <c r="GQ291"/>
      <c r="GR291"/>
      <c r="GS291"/>
      <c r="GT291"/>
      <c r="GU291"/>
      <c r="GV291"/>
      <c r="GW291"/>
      <c r="GX291"/>
      <c r="GY291"/>
      <c r="GZ291"/>
      <c r="HA291"/>
      <c r="HB291"/>
      <c r="HC291"/>
      <c r="HD291"/>
      <c r="HE291"/>
      <c r="HF291"/>
      <c r="HG291"/>
      <c r="HH291"/>
      <c r="HI291"/>
      <c r="HJ291"/>
      <c r="HK291"/>
      <c r="HL291"/>
      <c r="HM291"/>
      <c r="HN291"/>
      <c r="HO291"/>
      <c r="HP291"/>
      <c r="HQ291"/>
      <c r="HR291"/>
      <c r="HS291"/>
      <c r="HT291"/>
      <c r="HU291"/>
      <c r="HV291"/>
      <c r="HW291"/>
      <c r="HX291"/>
      <c r="HY291"/>
      <c r="HZ291"/>
      <c r="IA291"/>
      <c r="IB291"/>
      <c r="IC291"/>
      <c r="ID291"/>
      <c r="IE291"/>
      <c r="IF291"/>
      <c r="IG291"/>
      <c r="IH291"/>
      <c r="II291"/>
      <c r="IJ291"/>
      <c r="IK291"/>
      <c r="IL291"/>
    </row>
    <row r="292" spans="1:246" s="2" customFormat="1" ht="13.8" hidden="1" x14ac:dyDescent="0.25">
      <c r="A292" s="2">
        <v>193</v>
      </c>
      <c r="B292" s="41">
        <f t="shared" ref="B292:B339" ca="1" si="103">EDATE(B291,1)</f>
        <v>51441</v>
      </c>
      <c r="C292" s="29">
        <f t="shared" ref="C292:C303" si="104">M71</f>
        <v>45974.999999999767</v>
      </c>
      <c r="D292" s="24"/>
      <c r="E292"/>
      <c r="F292"/>
      <c r="G292"/>
      <c r="H292"/>
      <c r="I292"/>
      <c r="J292"/>
      <c r="K292"/>
      <c r="L292"/>
      <c r="M292"/>
      <c r="N292"/>
      <c r="O292"/>
      <c r="P292"/>
      <c r="Q292"/>
      <c r="R292"/>
      <c r="S292"/>
      <c r="T292"/>
      <c r="U292"/>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c r="BB292"/>
      <c r="BC292"/>
      <c r="BD292"/>
      <c r="BE292"/>
      <c r="BF292"/>
      <c r="BG292"/>
      <c r="BH292"/>
      <c r="BI292"/>
      <c r="BJ292"/>
      <c r="BK292"/>
      <c r="BL292"/>
      <c r="BM292"/>
      <c r="BN292"/>
      <c r="BO292"/>
      <c r="BP292"/>
      <c r="BQ292"/>
      <c r="BR292"/>
      <c r="BS292"/>
      <c r="BT292"/>
      <c r="BU292"/>
      <c r="BV292"/>
      <c r="BW292"/>
      <c r="BX292"/>
      <c r="BY292"/>
      <c r="BZ292"/>
      <c r="CA292"/>
      <c r="CB292"/>
      <c r="CC292"/>
      <c r="CD292"/>
      <c r="CE292"/>
      <c r="CF292"/>
      <c r="CG292"/>
      <c r="CH292"/>
      <c r="CI292"/>
      <c r="CJ292"/>
      <c r="CK292"/>
      <c r="CL292"/>
      <c r="CM292"/>
      <c r="CN292"/>
      <c r="CO292"/>
      <c r="CP292"/>
      <c r="CQ292"/>
      <c r="CR292"/>
      <c r="CS292"/>
      <c r="CT292"/>
      <c r="CU292"/>
      <c r="CV292"/>
      <c r="CW292"/>
      <c r="CX292"/>
      <c r="CY292"/>
      <c r="CZ292"/>
      <c r="DA292"/>
      <c r="DB292"/>
      <c r="DC292"/>
      <c r="DD292"/>
      <c r="DE292"/>
      <c r="DF292"/>
      <c r="DG292"/>
      <c r="DH292"/>
      <c r="DI292"/>
      <c r="DJ292"/>
      <c r="DK292"/>
      <c r="DL292"/>
      <c r="DM292"/>
      <c r="DN292"/>
      <c r="DO292"/>
      <c r="DP292"/>
      <c r="DQ292"/>
      <c r="DR292"/>
      <c r="DS292"/>
      <c r="DT292"/>
      <c r="DU292"/>
      <c r="DV292"/>
      <c r="DW292"/>
      <c r="DX292"/>
      <c r="DY292"/>
      <c r="DZ292"/>
      <c r="EA292"/>
      <c r="EB292"/>
      <c r="EC292"/>
      <c r="ED292"/>
      <c r="EE292"/>
      <c r="EF292"/>
      <c r="EG292"/>
      <c r="EH292"/>
      <c r="EI292"/>
      <c r="EJ292"/>
      <c r="EK292"/>
      <c r="EL292"/>
      <c r="EM292"/>
      <c r="EN292"/>
      <c r="EO292"/>
      <c r="EP292"/>
      <c r="EQ292"/>
      <c r="ER292"/>
      <c r="ES292"/>
      <c r="ET292"/>
      <c r="EU292"/>
      <c r="EV292"/>
      <c r="EW292"/>
      <c r="EX292"/>
      <c r="EY292"/>
      <c r="EZ292"/>
      <c r="FA292"/>
      <c r="FB292"/>
      <c r="FC292"/>
      <c r="FD292"/>
      <c r="FE292"/>
      <c r="FF292"/>
      <c r="FG292"/>
      <c r="FH292"/>
      <c r="FI292"/>
      <c r="FJ292"/>
      <c r="FK292"/>
      <c r="FL292"/>
      <c r="FM292"/>
      <c r="FN292"/>
      <c r="FO292"/>
      <c r="FP292"/>
      <c r="FQ292"/>
      <c r="FR292"/>
      <c r="FS292"/>
      <c r="FT292"/>
      <c r="FU292"/>
      <c r="FV292"/>
      <c r="FW292"/>
      <c r="FX292"/>
      <c r="FY292"/>
      <c r="FZ292"/>
      <c r="GA292"/>
      <c r="GB292"/>
      <c r="GC292"/>
      <c r="GD292"/>
      <c r="GE292"/>
      <c r="GF292"/>
      <c r="GG292"/>
      <c r="GH292"/>
      <c r="GI292"/>
      <c r="GJ292"/>
      <c r="GK292"/>
      <c r="GL292"/>
      <c r="GM292"/>
      <c r="GN292"/>
      <c r="GO292"/>
      <c r="GP292"/>
      <c r="GQ292"/>
      <c r="GR292"/>
      <c r="GS292"/>
      <c r="GT292"/>
      <c r="GU292"/>
      <c r="GV292"/>
      <c r="GW292"/>
      <c r="GX292"/>
      <c r="GY292"/>
      <c r="GZ292"/>
      <c r="HA292"/>
      <c r="HB292"/>
      <c r="HC292"/>
      <c r="HD292"/>
      <c r="HE292"/>
      <c r="HF292"/>
      <c r="HG292"/>
      <c r="HH292"/>
      <c r="HI292"/>
      <c r="HJ292"/>
      <c r="HK292"/>
      <c r="HL292"/>
      <c r="HM292"/>
      <c r="HN292"/>
      <c r="HO292"/>
      <c r="HP292"/>
      <c r="HQ292"/>
      <c r="HR292"/>
      <c r="HS292"/>
      <c r="HT292"/>
      <c r="HU292"/>
      <c r="HV292"/>
      <c r="HW292"/>
      <c r="HX292"/>
      <c r="HY292"/>
      <c r="HZ292"/>
      <c r="IA292"/>
      <c r="IB292"/>
      <c r="IC292"/>
      <c r="ID292"/>
      <c r="IE292"/>
      <c r="IF292"/>
      <c r="IG292"/>
      <c r="IH292"/>
      <c r="II292"/>
      <c r="IJ292"/>
      <c r="IK292"/>
      <c r="IL292"/>
    </row>
    <row r="293" spans="1:246" s="2" customFormat="1" ht="13.8" hidden="1" x14ac:dyDescent="0.25">
      <c r="A293" s="2">
        <v>194</v>
      </c>
      <c r="B293" s="41">
        <f t="shared" ca="1" si="103"/>
        <v>51471</v>
      </c>
      <c r="C293" s="29">
        <f t="shared" si="104"/>
        <v>25150.173611110953</v>
      </c>
      <c r="D293" s="24"/>
      <c r="E293"/>
      <c r="F293"/>
      <c r="G293"/>
      <c r="H293"/>
      <c r="I293"/>
      <c r="J293"/>
      <c r="K293"/>
      <c r="L293"/>
      <c r="M293"/>
      <c r="N293"/>
      <c r="O293"/>
      <c r="P293"/>
      <c r="Q293"/>
      <c r="R293"/>
      <c r="S293"/>
      <c r="T293"/>
      <c r="U293"/>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c r="CD293"/>
      <c r="CE293"/>
      <c r="CF293"/>
      <c r="CG293"/>
      <c r="CH293"/>
      <c r="CI293"/>
      <c r="CJ293"/>
      <c r="CK293"/>
      <c r="CL293"/>
      <c r="CM293"/>
      <c r="CN293"/>
      <c r="CO293"/>
      <c r="CP293"/>
      <c r="CQ293"/>
      <c r="CR293"/>
      <c r="CS293"/>
      <c r="CT293"/>
      <c r="CU293"/>
      <c r="CV293"/>
      <c r="CW293"/>
      <c r="CX293"/>
      <c r="CY293"/>
      <c r="CZ293"/>
      <c r="DA293"/>
      <c r="DB293"/>
      <c r="DC293"/>
      <c r="DD293"/>
      <c r="DE293"/>
      <c r="DF293"/>
      <c r="DG293"/>
      <c r="DH293"/>
      <c r="DI293"/>
      <c r="DJ293"/>
      <c r="DK293"/>
      <c r="DL293"/>
      <c r="DM293"/>
      <c r="DN293"/>
      <c r="DO293"/>
      <c r="DP293"/>
      <c r="DQ293"/>
      <c r="DR293"/>
      <c r="DS293"/>
      <c r="DT293"/>
      <c r="DU293"/>
      <c r="DV293"/>
      <c r="DW293"/>
      <c r="DX293"/>
      <c r="DY293"/>
      <c r="DZ293"/>
      <c r="EA293"/>
      <c r="EB293"/>
      <c r="EC293"/>
      <c r="ED293"/>
      <c r="EE293"/>
      <c r="EF293"/>
      <c r="EG293"/>
      <c r="EH293"/>
      <c r="EI293"/>
      <c r="EJ293"/>
      <c r="EK293"/>
      <c r="EL293"/>
      <c r="EM293"/>
      <c r="EN293"/>
      <c r="EO293"/>
      <c r="EP293"/>
      <c r="EQ293"/>
      <c r="ER293"/>
      <c r="ES293"/>
      <c r="ET293"/>
      <c r="EU293"/>
      <c r="EV293"/>
      <c r="EW293"/>
      <c r="EX293"/>
      <c r="EY293"/>
      <c r="EZ293"/>
      <c r="FA293"/>
      <c r="FB293"/>
      <c r="FC293"/>
      <c r="FD293"/>
      <c r="FE293"/>
      <c r="FF293"/>
      <c r="FG293"/>
      <c r="FH293"/>
      <c r="FI293"/>
      <c r="FJ293"/>
      <c r="FK293"/>
      <c r="FL293"/>
      <c r="FM293"/>
      <c r="FN293"/>
      <c r="FO293"/>
      <c r="FP293"/>
      <c r="FQ293"/>
      <c r="FR293"/>
      <c r="FS293"/>
      <c r="FT293"/>
      <c r="FU293"/>
      <c r="FV293"/>
      <c r="FW293"/>
      <c r="FX293"/>
      <c r="FY293"/>
      <c r="FZ293"/>
      <c r="GA293"/>
      <c r="GB293"/>
      <c r="GC293"/>
      <c r="GD293"/>
      <c r="GE293"/>
      <c r="GF293"/>
      <c r="GG293"/>
      <c r="GH293"/>
      <c r="GI293"/>
      <c r="GJ293"/>
      <c r="GK293"/>
      <c r="GL293"/>
      <c r="GM293"/>
      <c r="GN293"/>
      <c r="GO293"/>
      <c r="GP293"/>
      <c r="GQ293"/>
      <c r="GR293"/>
      <c r="GS293"/>
      <c r="GT293"/>
      <c r="GU293"/>
      <c r="GV293"/>
      <c r="GW293"/>
      <c r="GX293"/>
      <c r="GY293"/>
      <c r="GZ293"/>
      <c r="HA293"/>
      <c r="HB293"/>
      <c r="HC293"/>
      <c r="HD293"/>
      <c r="HE293"/>
      <c r="HF293"/>
      <c r="HG293"/>
      <c r="HH293"/>
      <c r="HI293"/>
      <c r="HJ293"/>
      <c r="HK293"/>
      <c r="HL293"/>
      <c r="HM293"/>
      <c r="HN293"/>
      <c r="HO293"/>
      <c r="HP293"/>
      <c r="HQ293"/>
      <c r="HR293"/>
      <c r="HS293"/>
      <c r="HT293"/>
      <c r="HU293"/>
      <c r="HV293"/>
      <c r="HW293"/>
      <c r="HX293"/>
      <c r="HY293"/>
      <c r="HZ293"/>
      <c r="IA293"/>
      <c r="IB293"/>
      <c r="IC293"/>
      <c r="ID293"/>
      <c r="IE293"/>
      <c r="IF293"/>
      <c r="IG293"/>
      <c r="IH293"/>
      <c r="II293"/>
      <c r="IJ293"/>
      <c r="IK293"/>
      <c r="IL293"/>
    </row>
    <row r="294" spans="1:246" s="2" customFormat="1" ht="13.8" hidden="1" x14ac:dyDescent="0.25">
      <c r="A294" s="2">
        <v>195</v>
      </c>
      <c r="B294" s="41">
        <f t="shared" ca="1" si="103"/>
        <v>51502</v>
      </c>
      <c r="C294" s="29">
        <f t="shared" si="104"/>
        <v>24925.347222222066</v>
      </c>
      <c r="D294" s="24"/>
      <c r="E294"/>
      <c r="F294"/>
      <c r="G294"/>
      <c r="H294"/>
      <c r="I294"/>
      <c r="J294"/>
      <c r="K294"/>
      <c r="L294"/>
      <c r="M294"/>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c r="CM294"/>
      <c r="CN294"/>
      <c r="CO294"/>
      <c r="CP294"/>
      <c r="CQ294"/>
      <c r="CR294"/>
      <c r="CS294"/>
      <c r="CT294"/>
      <c r="CU294"/>
      <c r="CV294"/>
      <c r="CW294"/>
      <c r="CX294"/>
      <c r="CY294"/>
      <c r="CZ294"/>
      <c r="DA294"/>
      <c r="DB294"/>
      <c r="DC294"/>
      <c r="DD294"/>
      <c r="DE294"/>
      <c r="DF294"/>
      <c r="DG294"/>
      <c r="DH294"/>
      <c r="DI294"/>
      <c r="DJ294"/>
      <c r="DK294"/>
      <c r="DL294"/>
      <c r="DM294"/>
      <c r="DN294"/>
      <c r="DO294"/>
      <c r="DP294"/>
      <c r="DQ294"/>
      <c r="DR294"/>
      <c r="DS294"/>
      <c r="DT294"/>
      <c r="DU294"/>
      <c r="DV294"/>
      <c r="DW294"/>
      <c r="DX294"/>
      <c r="DY294"/>
      <c r="DZ294"/>
      <c r="EA294"/>
      <c r="EB294"/>
      <c r="EC294"/>
      <c r="ED294"/>
      <c r="EE294"/>
      <c r="EF294"/>
      <c r="EG294"/>
      <c r="EH294"/>
      <c r="EI294"/>
      <c r="EJ294"/>
      <c r="EK294"/>
      <c r="EL294"/>
      <c r="EM294"/>
      <c r="EN294"/>
      <c r="EO294"/>
      <c r="EP294"/>
      <c r="EQ294"/>
      <c r="ER294"/>
      <c r="ES294"/>
      <c r="ET294"/>
      <c r="EU294"/>
      <c r="EV294"/>
      <c r="EW294"/>
      <c r="EX294"/>
      <c r="EY294"/>
      <c r="EZ294"/>
      <c r="FA294"/>
      <c r="FB294"/>
      <c r="FC294"/>
      <c r="FD294"/>
      <c r="FE294"/>
      <c r="FF294"/>
      <c r="FG294"/>
      <c r="FH294"/>
      <c r="FI294"/>
      <c r="FJ294"/>
      <c r="FK294"/>
      <c r="FL294"/>
      <c r="FM294"/>
      <c r="FN294"/>
      <c r="FO294"/>
      <c r="FP294"/>
      <c r="FQ294"/>
      <c r="FR294"/>
      <c r="FS294"/>
      <c r="FT294"/>
      <c r="FU294"/>
      <c r="FV294"/>
      <c r="FW294"/>
      <c r="FX294"/>
      <c r="FY294"/>
      <c r="FZ294"/>
      <c r="GA294"/>
      <c r="GB294"/>
      <c r="GC294"/>
      <c r="GD294"/>
      <c r="GE294"/>
      <c r="GF294"/>
      <c r="GG294"/>
      <c r="GH294"/>
      <c r="GI294"/>
      <c r="GJ294"/>
      <c r="GK294"/>
      <c r="GL294"/>
      <c r="GM294"/>
      <c r="GN294"/>
      <c r="GO294"/>
      <c r="GP294"/>
      <c r="GQ294"/>
      <c r="GR294"/>
      <c r="GS294"/>
      <c r="GT294"/>
      <c r="GU294"/>
      <c r="GV294"/>
      <c r="GW294"/>
      <c r="GX294"/>
      <c r="GY294"/>
      <c r="GZ294"/>
      <c r="HA294"/>
      <c r="HB294"/>
      <c r="HC294"/>
      <c r="HD294"/>
      <c r="HE294"/>
      <c r="HF294"/>
      <c r="HG294"/>
      <c r="HH294"/>
      <c r="HI294"/>
      <c r="HJ294"/>
      <c r="HK294"/>
      <c r="HL294"/>
      <c r="HM294"/>
      <c r="HN294"/>
      <c r="HO294"/>
      <c r="HP294"/>
      <c r="HQ294"/>
      <c r="HR294"/>
      <c r="HS294"/>
      <c r="HT294"/>
      <c r="HU294"/>
      <c r="HV294"/>
      <c r="HW294"/>
      <c r="HX294"/>
      <c r="HY294"/>
      <c r="HZ294"/>
      <c r="IA294"/>
      <c r="IB294"/>
      <c r="IC294"/>
      <c r="ID294"/>
      <c r="IE294"/>
      <c r="IF294"/>
      <c r="IG294"/>
      <c r="IH294"/>
      <c r="II294"/>
      <c r="IJ294"/>
      <c r="IK294"/>
      <c r="IL294"/>
    </row>
    <row r="295" spans="1:246" s="2" customFormat="1" ht="13.8" hidden="1" x14ac:dyDescent="0.25">
      <c r="A295" s="2">
        <v>196</v>
      </c>
      <c r="B295" s="41">
        <f t="shared" ca="1" si="103"/>
        <v>51533</v>
      </c>
      <c r="C295" s="29">
        <f t="shared" si="104"/>
        <v>24700.520833333176</v>
      </c>
      <c r="D295" s="24"/>
      <c r="E295"/>
      <c r="F295"/>
      <c r="G295"/>
      <c r="H295"/>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c r="CD295"/>
      <c r="CE295"/>
      <c r="CF295"/>
      <c r="CG295"/>
      <c r="CH295"/>
      <c r="CI295"/>
      <c r="CJ295"/>
      <c r="CK295"/>
      <c r="CL295"/>
      <c r="CM295"/>
      <c r="CN295"/>
      <c r="CO295"/>
      <c r="CP295"/>
      <c r="CQ295"/>
      <c r="CR295"/>
      <c r="CS295"/>
      <c r="CT295"/>
      <c r="CU295"/>
      <c r="CV295"/>
      <c r="CW295"/>
      <c r="CX295"/>
      <c r="CY295"/>
      <c r="CZ295"/>
      <c r="DA295"/>
      <c r="DB295"/>
      <c r="DC295"/>
      <c r="DD295"/>
      <c r="DE295"/>
      <c r="DF295"/>
      <c r="DG295"/>
      <c r="DH295"/>
      <c r="DI295"/>
      <c r="DJ295"/>
      <c r="DK295"/>
      <c r="DL295"/>
      <c r="DM295"/>
      <c r="DN295"/>
      <c r="DO295"/>
      <c r="DP295"/>
      <c r="DQ295"/>
      <c r="DR295"/>
      <c r="DS295"/>
      <c r="DT295"/>
      <c r="DU295"/>
      <c r="DV295"/>
      <c r="DW295"/>
      <c r="DX295"/>
      <c r="DY295"/>
      <c r="DZ295"/>
      <c r="EA295"/>
      <c r="EB295"/>
      <c r="EC295"/>
      <c r="ED295"/>
      <c r="EE295"/>
      <c r="EF295"/>
      <c r="EG295"/>
      <c r="EH295"/>
      <c r="EI295"/>
      <c r="EJ295"/>
      <c r="EK295"/>
      <c r="EL295"/>
      <c r="EM295"/>
      <c r="EN295"/>
      <c r="EO295"/>
      <c r="EP295"/>
      <c r="EQ295"/>
      <c r="ER295"/>
      <c r="ES295"/>
      <c r="ET295"/>
      <c r="EU295"/>
      <c r="EV295"/>
      <c r="EW295"/>
      <c r="EX295"/>
      <c r="EY295"/>
      <c r="EZ295"/>
      <c r="FA295"/>
      <c r="FB295"/>
      <c r="FC295"/>
      <c r="FD295"/>
      <c r="FE295"/>
      <c r="FF295"/>
      <c r="FG295"/>
      <c r="FH295"/>
      <c r="FI295"/>
      <c r="FJ295"/>
      <c r="FK295"/>
      <c r="FL295"/>
      <c r="FM295"/>
      <c r="FN295"/>
      <c r="FO295"/>
      <c r="FP295"/>
      <c r="FQ295"/>
      <c r="FR295"/>
      <c r="FS295"/>
      <c r="FT295"/>
      <c r="FU295"/>
      <c r="FV295"/>
      <c r="FW295"/>
      <c r="FX295"/>
      <c r="FY295"/>
      <c r="FZ295"/>
      <c r="GA295"/>
      <c r="GB295"/>
      <c r="GC295"/>
      <c r="GD295"/>
      <c r="GE295"/>
      <c r="GF295"/>
      <c r="GG295"/>
      <c r="GH295"/>
      <c r="GI295"/>
      <c r="GJ295"/>
      <c r="GK295"/>
      <c r="GL295"/>
      <c r="GM295"/>
      <c r="GN295"/>
      <c r="GO295"/>
      <c r="GP295"/>
      <c r="GQ295"/>
      <c r="GR295"/>
      <c r="GS295"/>
      <c r="GT295"/>
      <c r="GU295"/>
      <c r="GV295"/>
      <c r="GW295"/>
      <c r="GX295"/>
      <c r="GY295"/>
      <c r="GZ295"/>
      <c r="HA295"/>
      <c r="HB295"/>
      <c r="HC295"/>
      <c r="HD295"/>
      <c r="HE295"/>
      <c r="HF295"/>
      <c r="HG295"/>
      <c r="HH295"/>
      <c r="HI295"/>
      <c r="HJ295"/>
      <c r="HK295"/>
      <c r="HL295"/>
      <c r="HM295"/>
      <c r="HN295"/>
      <c r="HO295"/>
      <c r="HP295"/>
      <c r="HQ295"/>
      <c r="HR295"/>
      <c r="HS295"/>
      <c r="HT295"/>
      <c r="HU295"/>
      <c r="HV295"/>
      <c r="HW295"/>
      <c r="HX295"/>
      <c r="HY295"/>
      <c r="HZ295"/>
      <c r="IA295"/>
      <c r="IB295"/>
      <c r="IC295"/>
      <c r="ID295"/>
      <c r="IE295"/>
      <c r="IF295"/>
      <c r="IG295"/>
      <c r="IH295"/>
      <c r="II295"/>
      <c r="IJ295"/>
      <c r="IK295"/>
      <c r="IL295"/>
    </row>
    <row r="296" spans="1:246" s="2" customFormat="1" ht="13.8" hidden="1" x14ac:dyDescent="0.25">
      <c r="A296" s="2">
        <v>197</v>
      </c>
      <c r="B296" s="41">
        <f t="shared" ca="1" si="103"/>
        <v>51561</v>
      </c>
      <c r="C296" s="29">
        <f t="shared" si="104"/>
        <v>24475.694444444285</v>
      </c>
      <c r="D296" s="24"/>
      <c r="E296"/>
      <c r="F296"/>
      <c r="G296"/>
      <c r="H296"/>
      <c r="I296"/>
      <c r="J296"/>
      <c r="K296"/>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c r="CD296"/>
      <c r="CE296"/>
      <c r="CF296"/>
      <c r="CG296"/>
      <c r="CH296"/>
      <c r="CI296"/>
      <c r="CJ296"/>
      <c r="CK296"/>
      <c r="CL296"/>
      <c r="CM296"/>
      <c r="CN296"/>
      <c r="CO296"/>
      <c r="CP296"/>
      <c r="CQ296"/>
      <c r="CR296"/>
      <c r="CS296"/>
      <c r="CT296"/>
      <c r="CU296"/>
      <c r="CV296"/>
      <c r="CW296"/>
      <c r="CX296"/>
      <c r="CY296"/>
      <c r="CZ296"/>
      <c r="DA296"/>
      <c r="DB296"/>
      <c r="DC296"/>
      <c r="DD296"/>
      <c r="DE296"/>
      <c r="DF296"/>
      <c r="DG296"/>
      <c r="DH296"/>
      <c r="DI296"/>
      <c r="DJ296"/>
      <c r="DK296"/>
      <c r="DL296"/>
      <c r="DM296"/>
      <c r="DN296"/>
      <c r="DO296"/>
      <c r="DP296"/>
      <c r="DQ296"/>
      <c r="DR296"/>
      <c r="DS296"/>
      <c r="DT296"/>
      <c r="DU296"/>
      <c r="DV296"/>
      <c r="DW296"/>
      <c r="DX296"/>
      <c r="DY296"/>
      <c r="DZ296"/>
      <c r="EA296"/>
      <c r="EB296"/>
      <c r="EC296"/>
      <c r="ED296"/>
      <c r="EE296"/>
      <c r="EF296"/>
      <c r="EG296"/>
      <c r="EH296"/>
      <c r="EI296"/>
      <c r="EJ296"/>
      <c r="EK296"/>
      <c r="EL296"/>
      <c r="EM296"/>
      <c r="EN296"/>
      <c r="EO296"/>
      <c r="EP296"/>
      <c r="EQ296"/>
      <c r="ER296"/>
      <c r="ES296"/>
      <c r="ET296"/>
      <c r="EU296"/>
      <c r="EV296"/>
      <c r="EW296"/>
      <c r="EX296"/>
      <c r="EY296"/>
      <c r="EZ296"/>
      <c r="FA296"/>
      <c r="FB296"/>
      <c r="FC296"/>
      <c r="FD296"/>
      <c r="FE296"/>
      <c r="FF296"/>
      <c r="FG296"/>
      <c r="FH296"/>
      <c r="FI296"/>
      <c r="FJ296"/>
      <c r="FK296"/>
      <c r="FL296"/>
      <c r="FM296"/>
      <c r="FN296"/>
      <c r="FO296"/>
      <c r="FP296"/>
      <c r="FQ296"/>
      <c r="FR296"/>
      <c r="FS296"/>
      <c r="FT296"/>
      <c r="FU296"/>
      <c r="FV296"/>
      <c r="FW296"/>
      <c r="FX296"/>
      <c r="FY296"/>
      <c r="FZ296"/>
      <c r="GA296"/>
      <c r="GB296"/>
      <c r="GC296"/>
      <c r="GD296"/>
      <c r="GE296"/>
      <c r="GF296"/>
      <c r="GG296"/>
      <c r="GH296"/>
      <c r="GI296"/>
      <c r="GJ296"/>
      <c r="GK296"/>
      <c r="GL296"/>
      <c r="GM296"/>
      <c r="GN296"/>
      <c r="GO296"/>
      <c r="GP296"/>
      <c r="GQ296"/>
      <c r="GR296"/>
      <c r="GS296"/>
      <c r="GT296"/>
      <c r="GU296"/>
      <c r="GV296"/>
      <c r="GW296"/>
      <c r="GX296"/>
      <c r="GY296"/>
      <c r="GZ296"/>
      <c r="HA296"/>
      <c r="HB296"/>
      <c r="HC296"/>
      <c r="HD296"/>
      <c r="HE296"/>
      <c r="HF296"/>
      <c r="HG296"/>
      <c r="HH296"/>
      <c r="HI296"/>
      <c r="HJ296"/>
      <c r="HK296"/>
      <c r="HL296"/>
      <c r="HM296"/>
      <c r="HN296"/>
      <c r="HO296"/>
      <c r="HP296"/>
      <c r="HQ296"/>
      <c r="HR296"/>
      <c r="HS296"/>
      <c r="HT296"/>
      <c r="HU296"/>
      <c r="HV296"/>
      <c r="HW296"/>
      <c r="HX296"/>
      <c r="HY296"/>
      <c r="HZ296"/>
      <c r="IA296"/>
      <c r="IB296"/>
      <c r="IC296"/>
      <c r="ID296"/>
      <c r="IE296"/>
      <c r="IF296"/>
      <c r="IG296"/>
      <c r="IH296"/>
      <c r="II296"/>
      <c r="IJ296"/>
      <c r="IK296"/>
      <c r="IL296"/>
    </row>
    <row r="297" spans="1:246" s="2" customFormat="1" ht="13.8" hidden="1" x14ac:dyDescent="0.25">
      <c r="A297" s="2">
        <v>198</v>
      </c>
      <c r="B297" s="41">
        <f t="shared" ca="1" si="103"/>
        <v>51592</v>
      </c>
      <c r="C297" s="29">
        <f t="shared" si="104"/>
        <v>24250.868055555395</v>
      </c>
      <c r="D297" s="24"/>
      <c r="E297"/>
      <c r="F297"/>
      <c r="G297"/>
      <c r="H297"/>
      <c r="I297"/>
      <c r="J297"/>
      <c r="K297"/>
      <c r="L297"/>
      <c r="M297"/>
      <c r="N297"/>
      <c r="O297"/>
      <c r="P297"/>
      <c r="Q297"/>
      <c r="R297"/>
      <c r="S297"/>
      <c r="T297"/>
      <c r="U297"/>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c r="BB297"/>
      <c r="BC297"/>
      <c r="BD297"/>
      <c r="BE297"/>
      <c r="BF297"/>
      <c r="BG297"/>
      <c r="BH297"/>
      <c r="BI297"/>
      <c r="BJ297"/>
      <c r="BK297"/>
      <c r="BL297"/>
      <c r="BM297"/>
      <c r="BN297"/>
      <c r="BO297"/>
      <c r="BP297"/>
      <c r="BQ297"/>
      <c r="BR297"/>
      <c r="BS297"/>
      <c r="BT297"/>
      <c r="BU297"/>
      <c r="BV297"/>
      <c r="BW297"/>
      <c r="BX297"/>
      <c r="BY297"/>
      <c r="BZ297"/>
      <c r="CA297"/>
      <c r="CB297"/>
      <c r="CC297"/>
      <c r="CD297"/>
      <c r="CE297"/>
      <c r="CF297"/>
      <c r="CG297"/>
      <c r="CH297"/>
      <c r="CI297"/>
      <c r="CJ297"/>
      <c r="CK297"/>
      <c r="CL297"/>
      <c r="CM297"/>
      <c r="CN297"/>
      <c r="CO297"/>
      <c r="CP297"/>
      <c r="CQ297"/>
      <c r="CR297"/>
      <c r="CS297"/>
      <c r="CT297"/>
      <c r="CU297"/>
      <c r="CV297"/>
      <c r="CW297"/>
      <c r="CX297"/>
      <c r="CY297"/>
      <c r="CZ297"/>
      <c r="DA297"/>
      <c r="DB297"/>
      <c r="DC297"/>
      <c r="DD297"/>
      <c r="DE297"/>
      <c r="DF297"/>
      <c r="DG297"/>
      <c r="DH297"/>
      <c r="DI297"/>
      <c r="DJ297"/>
      <c r="DK297"/>
      <c r="DL297"/>
      <c r="DM297"/>
      <c r="DN297"/>
      <c r="DO297"/>
      <c r="DP297"/>
      <c r="DQ297"/>
      <c r="DR297"/>
      <c r="DS297"/>
      <c r="DT297"/>
      <c r="DU297"/>
      <c r="DV297"/>
      <c r="DW297"/>
      <c r="DX297"/>
      <c r="DY297"/>
      <c r="DZ297"/>
      <c r="EA297"/>
      <c r="EB297"/>
      <c r="EC297"/>
      <c r="ED297"/>
      <c r="EE297"/>
      <c r="EF297"/>
      <c r="EG297"/>
      <c r="EH297"/>
      <c r="EI297"/>
      <c r="EJ297"/>
      <c r="EK297"/>
      <c r="EL297"/>
      <c r="EM297"/>
      <c r="EN297"/>
      <c r="EO297"/>
      <c r="EP297"/>
      <c r="EQ297"/>
      <c r="ER297"/>
      <c r="ES297"/>
      <c r="ET297"/>
      <c r="EU297"/>
      <c r="EV297"/>
      <c r="EW297"/>
      <c r="EX297"/>
      <c r="EY297"/>
      <c r="EZ297"/>
      <c r="FA297"/>
      <c r="FB297"/>
      <c r="FC297"/>
      <c r="FD297"/>
      <c r="FE297"/>
      <c r="FF297"/>
      <c r="FG297"/>
      <c r="FH297"/>
      <c r="FI297"/>
      <c r="FJ297"/>
      <c r="FK297"/>
      <c r="FL297"/>
      <c r="FM297"/>
      <c r="FN297"/>
      <c r="FO297"/>
      <c r="FP297"/>
      <c r="FQ297"/>
      <c r="FR297"/>
      <c r="FS297"/>
      <c r="FT297"/>
      <c r="FU297"/>
      <c r="FV297"/>
      <c r="FW297"/>
      <c r="FX297"/>
      <c r="FY297"/>
      <c r="FZ297"/>
      <c r="GA297"/>
      <c r="GB297"/>
      <c r="GC297"/>
      <c r="GD297"/>
      <c r="GE297"/>
      <c r="GF297"/>
      <c r="GG297"/>
      <c r="GH297"/>
      <c r="GI297"/>
      <c r="GJ297"/>
      <c r="GK297"/>
      <c r="GL297"/>
      <c r="GM297"/>
      <c r="GN297"/>
      <c r="GO297"/>
      <c r="GP297"/>
      <c r="GQ297"/>
      <c r="GR297"/>
      <c r="GS297"/>
      <c r="GT297"/>
      <c r="GU297"/>
      <c r="GV297"/>
      <c r="GW297"/>
      <c r="GX297"/>
      <c r="GY297"/>
      <c r="GZ297"/>
      <c r="HA297"/>
      <c r="HB297"/>
      <c r="HC297"/>
      <c r="HD297"/>
      <c r="HE297"/>
      <c r="HF297"/>
      <c r="HG297"/>
      <c r="HH297"/>
      <c r="HI297"/>
      <c r="HJ297"/>
      <c r="HK297"/>
      <c r="HL297"/>
      <c r="HM297"/>
      <c r="HN297"/>
      <c r="HO297"/>
      <c r="HP297"/>
      <c r="HQ297"/>
      <c r="HR297"/>
      <c r="HS297"/>
      <c r="HT297"/>
      <c r="HU297"/>
      <c r="HV297"/>
      <c r="HW297"/>
      <c r="HX297"/>
      <c r="HY297"/>
      <c r="HZ297"/>
      <c r="IA297"/>
      <c r="IB297"/>
      <c r="IC297"/>
      <c r="ID297"/>
      <c r="IE297"/>
      <c r="IF297"/>
      <c r="IG297"/>
      <c r="IH297"/>
      <c r="II297"/>
      <c r="IJ297"/>
      <c r="IK297"/>
      <c r="IL297"/>
    </row>
    <row r="298" spans="1:246" s="2" customFormat="1" ht="13.8" hidden="1" x14ac:dyDescent="0.25">
      <c r="A298" s="2">
        <v>199</v>
      </c>
      <c r="B298" s="41">
        <f t="shared" ca="1" si="103"/>
        <v>51622</v>
      </c>
      <c r="C298" s="29">
        <f t="shared" si="104"/>
        <v>24026.041666666504</v>
      </c>
      <c r="D298" s="24"/>
      <c r="E298"/>
      <c r="F298"/>
      <c r="G298"/>
      <c r="H298"/>
      <c r="I298"/>
      <c r="J298"/>
      <c r="K298"/>
      <c r="L298"/>
      <c r="M298"/>
      <c r="N298"/>
      <c r="O298"/>
      <c r="P298"/>
      <c r="Q298"/>
      <c r="R298"/>
      <c r="S298"/>
      <c r="T298"/>
      <c r="U298"/>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c r="BB298"/>
      <c r="BC298"/>
      <c r="BD298"/>
      <c r="BE298"/>
      <c r="BF298"/>
      <c r="BG298"/>
      <c r="BH298"/>
      <c r="BI298"/>
      <c r="BJ298"/>
      <c r="BK298"/>
      <c r="BL298"/>
      <c r="BM298"/>
      <c r="BN298"/>
      <c r="BO298"/>
      <c r="BP298"/>
      <c r="BQ298"/>
      <c r="BR298"/>
      <c r="BS298"/>
      <c r="BT298"/>
      <c r="BU298"/>
      <c r="BV298"/>
      <c r="BW298"/>
      <c r="BX298"/>
      <c r="BY298"/>
      <c r="BZ298"/>
      <c r="CA298"/>
      <c r="CB298"/>
      <c r="CC298"/>
      <c r="CD298"/>
      <c r="CE298"/>
      <c r="CF298"/>
      <c r="CG298"/>
      <c r="CH298"/>
      <c r="CI298"/>
      <c r="CJ298"/>
      <c r="CK298"/>
      <c r="CL298"/>
      <c r="CM298"/>
      <c r="CN298"/>
      <c r="CO298"/>
      <c r="CP298"/>
      <c r="CQ298"/>
      <c r="CR298"/>
      <c r="CS298"/>
      <c r="CT298"/>
      <c r="CU298"/>
      <c r="CV298"/>
      <c r="CW298"/>
      <c r="CX298"/>
      <c r="CY298"/>
      <c r="CZ298"/>
      <c r="DA298"/>
      <c r="DB298"/>
      <c r="DC298"/>
      <c r="DD298"/>
      <c r="DE298"/>
      <c r="DF298"/>
      <c r="DG298"/>
      <c r="DH298"/>
      <c r="DI298"/>
      <c r="DJ298"/>
      <c r="DK298"/>
      <c r="DL298"/>
      <c r="DM298"/>
      <c r="DN298"/>
      <c r="DO298"/>
      <c r="DP298"/>
      <c r="DQ298"/>
      <c r="DR298"/>
      <c r="DS298"/>
      <c r="DT298"/>
      <c r="DU298"/>
      <c r="DV298"/>
      <c r="DW298"/>
      <c r="DX298"/>
      <c r="DY298"/>
      <c r="DZ298"/>
      <c r="EA298"/>
      <c r="EB298"/>
      <c r="EC298"/>
      <c r="ED298"/>
      <c r="EE298"/>
      <c r="EF298"/>
      <c r="EG298"/>
      <c r="EH298"/>
      <c r="EI298"/>
      <c r="EJ298"/>
      <c r="EK298"/>
      <c r="EL298"/>
      <c r="EM298"/>
      <c r="EN298"/>
      <c r="EO298"/>
      <c r="EP298"/>
      <c r="EQ298"/>
      <c r="ER298"/>
      <c r="ES298"/>
      <c r="ET298"/>
      <c r="EU298"/>
      <c r="EV298"/>
      <c r="EW298"/>
      <c r="EX298"/>
      <c r="EY298"/>
      <c r="EZ298"/>
      <c r="FA298"/>
      <c r="FB298"/>
      <c r="FC298"/>
      <c r="FD298"/>
      <c r="FE298"/>
      <c r="FF298"/>
      <c r="FG298"/>
      <c r="FH298"/>
      <c r="FI298"/>
      <c r="FJ298"/>
      <c r="FK298"/>
      <c r="FL298"/>
      <c r="FM298"/>
      <c r="FN298"/>
      <c r="FO298"/>
      <c r="FP298"/>
      <c r="FQ298"/>
      <c r="FR298"/>
      <c r="FS298"/>
      <c r="FT298"/>
      <c r="FU298"/>
      <c r="FV298"/>
      <c r="FW298"/>
      <c r="FX298"/>
      <c r="FY298"/>
      <c r="FZ298"/>
      <c r="GA298"/>
      <c r="GB298"/>
      <c r="GC298"/>
      <c r="GD298"/>
      <c r="GE298"/>
      <c r="GF298"/>
      <c r="GG298"/>
      <c r="GH298"/>
      <c r="GI298"/>
      <c r="GJ298"/>
      <c r="GK298"/>
      <c r="GL298"/>
      <c r="GM298"/>
      <c r="GN298"/>
      <c r="GO298"/>
      <c r="GP298"/>
      <c r="GQ298"/>
      <c r="GR298"/>
      <c r="GS298"/>
      <c r="GT298"/>
      <c r="GU298"/>
      <c r="GV298"/>
      <c r="GW298"/>
      <c r="GX298"/>
      <c r="GY298"/>
      <c r="GZ298"/>
      <c r="HA298"/>
      <c r="HB298"/>
      <c r="HC298"/>
      <c r="HD298"/>
      <c r="HE298"/>
      <c r="HF298"/>
      <c r="HG298"/>
      <c r="HH298"/>
      <c r="HI298"/>
      <c r="HJ298"/>
      <c r="HK298"/>
      <c r="HL298"/>
      <c r="HM298"/>
      <c r="HN298"/>
      <c r="HO298"/>
      <c r="HP298"/>
      <c r="HQ298"/>
      <c r="HR298"/>
      <c r="HS298"/>
      <c r="HT298"/>
      <c r="HU298"/>
      <c r="HV298"/>
      <c r="HW298"/>
      <c r="HX298"/>
      <c r="HY298"/>
      <c r="HZ298"/>
      <c r="IA298"/>
      <c r="IB298"/>
      <c r="IC298"/>
      <c r="ID298"/>
      <c r="IE298"/>
      <c r="IF298"/>
      <c r="IG298"/>
      <c r="IH298"/>
      <c r="II298"/>
      <c r="IJ298"/>
      <c r="IK298"/>
      <c r="IL298"/>
    </row>
    <row r="299" spans="1:246" s="2" customFormat="1" ht="13.8" hidden="1" x14ac:dyDescent="0.25">
      <c r="A299" s="2">
        <v>200</v>
      </c>
      <c r="B299" s="41">
        <f t="shared" ca="1" si="103"/>
        <v>51653</v>
      </c>
      <c r="C299" s="29">
        <f t="shared" si="104"/>
        <v>23801.215277777617</v>
      </c>
      <c r="D299" s="24"/>
      <c r="E299"/>
      <c r="F299"/>
      <c r="G299"/>
      <c r="H299"/>
      <c r="I299"/>
      <c r="J299"/>
      <c r="K299"/>
      <c r="L299"/>
      <c r="M299"/>
      <c r="N299"/>
      <c r="O299"/>
      <c r="P299"/>
      <c r="Q299"/>
      <c r="R299"/>
      <c r="S299"/>
      <c r="T299"/>
      <c r="U299"/>
      <c r="V299"/>
      <c r="W299"/>
      <c r="X299"/>
      <c r="Y299"/>
      <c r="Z299"/>
      <c r="AA299"/>
      <c r="AB299"/>
      <c r="AC299"/>
      <c r="AD299"/>
      <c r="AE299"/>
      <c r="AF299"/>
      <c r="AG299"/>
      <c r="AH299"/>
      <c r="AI299"/>
      <c r="AJ299"/>
      <c r="AK299"/>
      <c r="AL299"/>
      <c r="AM299"/>
      <c r="AN299"/>
      <c r="AO299"/>
      <c r="AP299"/>
      <c r="AQ299"/>
      <c r="AR299"/>
      <c r="AS299"/>
      <c r="AT299"/>
      <c r="AU299"/>
      <c r="AV299"/>
      <c r="AW299"/>
      <c r="AX299"/>
      <c r="AY299"/>
      <c r="AZ299"/>
      <c r="BA299"/>
      <c r="BB299"/>
      <c r="BC299"/>
      <c r="BD299"/>
      <c r="BE299"/>
      <c r="BF299"/>
      <c r="BG299"/>
      <c r="BH299"/>
      <c r="BI299"/>
      <c r="BJ299"/>
      <c r="BK299"/>
      <c r="BL299"/>
      <c r="BM299"/>
      <c r="BN299"/>
      <c r="BO299"/>
      <c r="BP299"/>
      <c r="BQ299"/>
      <c r="BR299"/>
      <c r="BS299"/>
      <c r="BT299"/>
      <c r="BU299"/>
      <c r="BV299"/>
      <c r="BW299"/>
      <c r="BX299"/>
      <c r="BY299"/>
      <c r="BZ299"/>
      <c r="CA299"/>
      <c r="CB299"/>
      <c r="CC299"/>
      <c r="CD299"/>
      <c r="CE299"/>
      <c r="CF299"/>
      <c r="CG299"/>
      <c r="CH299"/>
      <c r="CI299"/>
      <c r="CJ299"/>
      <c r="CK299"/>
      <c r="CL299"/>
      <c r="CM299"/>
      <c r="CN299"/>
      <c r="CO299"/>
      <c r="CP299"/>
      <c r="CQ299"/>
      <c r="CR299"/>
      <c r="CS299"/>
      <c r="CT299"/>
      <c r="CU299"/>
      <c r="CV299"/>
      <c r="CW299"/>
      <c r="CX299"/>
      <c r="CY299"/>
      <c r="CZ299"/>
      <c r="DA299"/>
      <c r="DB299"/>
      <c r="DC299"/>
      <c r="DD299"/>
      <c r="DE299"/>
      <c r="DF299"/>
      <c r="DG299"/>
      <c r="DH299"/>
      <c r="DI299"/>
      <c r="DJ299"/>
      <c r="DK299"/>
      <c r="DL299"/>
      <c r="DM299"/>
      <c r="DN299"/>
      <c r="DO299"/>
      <c r="DP299"/>
      <c r="DQ299"/>
      <c r="DR299"/>
      <c r="DS299"/>
      <c r="DT299"/>
      <c r="DU299"/>
      <c r="DV299"/>
      <c r="DW299"/>
      <c r="DX299"/>
      <c r="DY299"/>
      <c r="DZ299"/>
      <c r="EA299"/>
      <c r="EB299"/>
      <c r="EC299"/>
      <c r="ED299"/>
      <c r="EE299"/>
      <c r="EF299"/>
      <c r="EG299"/>
      <c r="EH299"/>
      <c r="EI299"/>
      <c r="EJ299"/>
      <c r="EK299"/>
      <c r="EL299"/>
      <c r="EM299"/>
      <c r="EN299"/>
      <c r="EO299"/>
      <c r="EP299"/>
      <c r="EQ299"/>
      <c r="ER299"/>
      <c r="ES299"/>
      <c r="ET299"/>
      <c r="EU299"/>
      <c r="EV299"/>
      <c r="EW299"/>
      <c r="EX299"/>
      <c r="EY299"/>
      <c r="EZ299"/>
      <c r="FA299"/>
      <c r="FB299"/>
      <c r="FC299"/>
      <c r="FD299"/>
      <c r="FE299"/>
      <c r="FF299"/>
      <c r="FG299"/>
      <c r="FH299"/>
      <c r="FI299"/>
      <c r="FJ299"/>
      <c r="FK299"/>
      <c r="FL299"/>
      <c r="FM299"/>
      <c r="FN299"/>
      <c r="FO299"/>
      <c r="FP299"/>
      <c r="FQ299"/>
      <c r="FR299"/>
      <c r="FS299"/>
      <c r="FT299"/>
      <c r="FU299"/>
      <c r="FV299"/>
      <c r="FW299"/>
      <c r="FX299"/>
      <c r="FY299"/>
      <c r="FZ299"/>
      <c r="GA299"/>
      <c r="GB299"/>
      <c r="GC299"/>
      <c r="GD299"/>
      <c r="GE299"/>
      <c r="GF299"/>
      <c r="GG299"/>
      <c r="GH299"/>
      <c r="GI299"/>
      <c r="GJ299"/>
      <c r="GK299"/>
      <c r="GL299"/>
      <c r="GM299"/>
      <c r="GN299"/>
      <c r="GO299"/>
      <c r="GP299"/>
      <c r="GQ299"/>
      <c r="GR299"/>
      <c r="GS299"/>
      <c r="GT299"/>
      <c r="GU299"/>
      <c r="GV299"/>
      <c r="GW299"/>
      <c r="GX299"/>
      <c r="GY299"/>
      <c r="GZ299"/>
      <c r="HA299"/>
      <c r="HB299"/>
      <c r="HC299"/>
      <c r="HD299"/>
      <c r="HE299"/>
      <c r="HF299"/>
      <c r="HG299"/>
      <c r="HH299"/>
      <c r="HI299"/>
      <c r="HJ299"/>
      <c r="HK299"/>
      <c r="HL299"/>
      <c r="HM299"/>
      <c r="HN299"/>
      <c r="HO299"/>
      <c r="HP299"/>
      <c r="HQ299"/>
      <c r="HR299"/>
      <c r="HS299"/>
      <c r="HT299"/>
      <c r="HU299"/>
      <c r="HV299"/>
      <c r="HW299"/>
      <c r="HX299"/>
      <c r="HY299"/>
      <c r="HZ299"/>
      <c r="IA299"/>
      <c r="IB299"/>
      <c r="IC299"/>
      <c r="ID299"/>
      <c r="IE299"/>
      <c r="IF299"/>
      <c r="IG299"/>
      <c r="IH299"/>
      <c r="II299"/>
      <c r="IJ299"/>
      <c r="IK299"/>
      <c r="IL299"/>
    </row>
    <row r="300" spans="1:246" s="2" customFormat="1" ht="13.8" hidden="1" x14ac:dyDescent="0.25">
      <c r="A300" s="2">
        <v>201</v>
      </c>
      <c r="B300" s="41">
        <f t="shared" ca="1" si="103"/>
        <v>51683</v>
      </c>
      <c r="C300" s="29">
        <f t="shared" si="104"/>
        <v>23576.388888888727</v>
      </c>
      <c r="D300" s="24"/>
      <c r="E300"/>
      <c r="F300"/>
      <c r="G300"/>
      <c r="H300"/>
      <c r="I300"/>
      <c r="J300"/>
      <c r="K300"/>
      <c r="L300"/>
      <c r="M300"/>
      <c r="N300"/>
      <c r="O300"/>
      <c r="P300"/>
      <c r="Q300"/>
      <c r="R300"/>
      <c r="S300"/>
      <c r="T300"/>
      <c r="U300"/>
      <c r="V300"/>
      <c r="W300"/>
      <c r="X300"/>
      <c r="Y300"/>
      <c r="Z300"/>
      <c r="AA300"/>
      <c r="AB300"/>
      <c r="AC300"/>
      <c r="AD300"/>
      <c r="AE300"/>
      <c r="AF300"/>
      <c r="AG300"/>
      <c r="AH300"/>
      <c r="AI300"/>
      <c r="AJ300"/>
      <c r="AK300"/>
      <c r="AL300"/>
      <c r="AM300"/>
      <c r="AN300"/>
      <c r="AO300"/>
      <c r="AP300"/>
      <c r="AQ300"/>
      <c r="AR300"/>
      <c r="AS300"/>
      <c r="AT300"/>
      <c r="AU300"/>
      <c r="AV300"/>
      <c r="AW300"/>
      <c r="AX300"/>
      <c r="AY300"/>
      <c r="AZ300"/>
      <c r="BA300"/>
      <c r="BB300"/>
      <c r="BC300"/>
      <c r="BD300"/>
      <c r="BE300"/>
      <c r="BF300"/>
      <c r="BG300"/>
      <c r="BH300"/>
      <c r="BI300"/>
      <c r="BJ300"/>
      <c r="BK300"/>
      <c r="BL300"/>
      <c r="BM300"/>
      <c r="BN300"/>
      <c r="BO300"/>
      <c r="BP300"/>
      <c r="BQ300"/>
      <c r="BR300"/>
      <c r="BS300"/>
      <c r="BT300"/>
      <c r="BU300"/>
      <c r="BV300"/>
      <c r="BW300"/>
      <c r="BX300"/>
      <c r="BY300"/>
      <c r="BZ300"/>
      <c r="CA300"/>
      <c r="CB300"/>
      <c r="CC300"/>
      <c r="CD300"/>
      <c r="CE300"/>
      <c r="CF300"/>
      <c r="CG300"/>
      <c r="CH300"/>
      <c r="CI300"/>
      <c r="CJ300"/>
      <c r="CK300"/>
      <c r="CL300"/>
      <c r="CM300"/>
      <c r="CN300"/>
      <c r="CO300"/>
      <c r="CP300"/>
      <c r="CQ300"/>
      <c r="CR300"/>
      <c r="CS300"/>
      <c r="CT300"/>
      <c r="CU300"/>
      <c r="CV300"/>
      <c r="CW300"/>
      <c r="CX300"/>
      <c r="CY300"/>
      <c r="CZ300"/>
      <c r="DA300"/>
      <c r="DB300"/>
      <c r="DC300"/>
      <c r="DD300"/>
      <c r="DE300"/>
      <c r="DF300"/>
      <c r="DG300"/>
      <c r="DH300"/>
      <c r="DI300"/>
      <c r="DJ300"/>
      <c r="DK300"/>
      <c r="DL300"/>
      <c r="DM300"/>
      <c r="DN300"/>
      <c r="DO300"/>
      <c r="DP300"/>
      <c r="DQ300"/>
      <c r="DR300"/>
      <c r="DS300"/>
      <c r="DT300"/>
      <c r="DU300"/>
      <c r="DV300"/>
      <c r="DW300"/>
      <c r="DX300"/>
      <c r="DY300"/>
      <c r="DZ300"/>
      <c r="EA300"/>
      <c r="EB300"/>
      <c r="EC300"/>
      <c r="ED300"/>
      <c r="EE300"/>
      <c r="EF300"/>
      <c r="EG300"/>
      <c r="EH300"/>
      <c r="EI300"/>
      <c r="EJ300"/>
      <c r="EK300"/>
      <c r="EL300"/>
      <c r="EM300"/>
      <c r="EN300"/>
      <c r="EO300"/>
      <c r="EP300"/>
      <c r="EQ300"/>
      <c r="ER300"/>
      <c r="ES300"/>
      <c r="ET300"/>
      <c r="EU300"/>
      <c r="EV300"/>
      <c r="EW300"/>
      <c r="EX300"/>
      <c r="EY300"/>
      <c r="EZ300"/>
      <c r="FA300"/>
      <c r="FB300"/>
      <c r="FC300"/>
      <c r="FD300"/>
      <c r="FE300"/>
      <c r="FF300"/>
      <c r="FG300"/>
      <c r="FH300"/>
      <c r="FI300"/>
      <c r="FJ300"/>
      <c r="FK300"/>
      <c r="FL300"/>
      <c r="FM300"/>
      <c r="FN300"/>
      <c r="FO300"/>
      <c r="FP300"/>
      <c r="FQ300"/>
      <c r="FR300"/>
      <c r="FS300"/>
      <c r="FT300"/>
      <c r="FU300"/>
      <c r="FV300"/>
      <c r="FW300"/>
      <c r="FX300"/>
      <c r="FY300"/>
      <c r="FZ300"/>
      <c r="GA300"/>
      <c r="GB300"/>
      <c r="GC300"/>
      <c r="GD300"/>
      <c r="GE300"/>
      <c r="GF300"/>
      <c r="GG300"/>
      <c r="GH300"/>
      <c r="GI300"/>
      <c r="GJ300"/>
      <c r="GK300"/>
      <c r="GL300"/>
      <c r="GM300"/>
      <c r="GN300"/>
      <c r="GO300"/>
      <c r="GP300"/>
      <c r="GQ300"/>
      <c r="GR300"/>
      <c r="GS300"/>
      <c r="GT300"/>
      <c r="GU300"/>
      <c r="GV300"/>
      <c r="GW300"/>
      <c r="GX300"/>
      <c r="GY300"/>
      <c r="GZ300"/>
      <c r="HA300"/>
      <c r="HB300"/>
      <c r="HC300"/>
      <c r="HD300"/>
      <c r="HE300"/>
      <c r="HF300"/>
      <c r="HG300"/>
      <c r="HH300"/>
      <c r="HI300"/>
      <c r="HJ300"/>
      <c r="HK300"/>
      <c r="HL300"/>
      <c r="HM300"/>
      <c r="HN300"/>
      <c r="HO300"/>
      <c r="HP300"/>
      <c r="HQ300"/>
      <c r="HR300"/>
      <c r="HS300"/>
      <c r="HT300"/>
      <c r="HU300"/>
      <c r="HV300"/>
      <c r="HW300"/>
      <c r="HX300"/>
      <c r="HY300"/>
      <c r="HZ300"/>
      <c r="IA300"/>
      <c r="IB300"/>
      <c r="IC300"/>
      <c r="ID300"/>
      <c r="IE300"/>
      <c r="IF300"/>
      <c r="IG300"/>
      <c r="IH300"/>
      <c r="II300"/>
      <c r="IJ300"/>
      <c r="IK300"/>
      <c r="IL300"/>
    </row>
    <row r="301" spans="1:246" s="2" customFormat="1" ht="13.8" hidden="1" x14ac:dyDescent="0.25">
      <c r="A301" s="2">
        <v>202</v>
      </c>
      <c r="B301" s="41">
        <f t="shared" ca="1" si="103"/>
        <v>51714</v>
      </c>
      <c r="C301" s="29">
        <f t="shared" si="104"/>
        <v>23351.56249999984</v>
      </c>
      <c r="D301" s="24"/>
      <c r="E301"/>
      <c r="F301"/>
      <c r="G301"/>
      <c r="H301"/>
      <c r="I301"/>
      <c r="J301"/>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c r="CD301"/>
      <c r="CE301"/>
      <c r="CF301"/>
      <c r="CG301"/>
      <c r="CH301"/>
      <c r="CI301"/>
      <c r="CJ301"/>
      <c r="CK301"/>
      <c r="CL301"/>
      <c r="CM301"/>
      <c r="CN301"/>
      <c r="CO301"/>
      <c r="CP301"/>
      <c r="CQ301"/>
      <c r="CR301"/>
      <c r="CS301"/>
      <c r="CT301"/>
      <c r="CU301"/>
      <c r="CV301"/>
      <c r="CW301"/>
      <c r="CX301"/>
      <c r="CY301"/>
      <c r="CZ301"/>
      <c r="DA301"/>
      <c r="DB301"/>
      <c r="DC301"/>
      <c r="DD301"/>
      <c r="DE301"/>
      <c r="DF301"/>
      <c r="DG301"/>
      <c r="DH301"/>
      <c r="DI301"/>
      <c r="DJ301"/>
      <c r="DK301"/>
      <c r="DL301"/>
      <c r="DM301"/>
      <c r="DN301"/>
      <c r="DO301"/>
      <c r="DP301"/>
      <c r="DQ301"/>
      <c r="DR301"/>
      <c r="DS301"/>
      <c r="DT301"/>
      <c r="DU301"/>
      <c r="DV301"/>
      <c r="DW301"/>
      <c r="DX301"/>
      <c r="DY301"/>
      <c r="DZ301"/>
      <c r="EA301"/>
      <c r="EB301"/>
      <c r="EC301"/>
      <c r="ED301"/>
      <c r="EE301"/>
      <c r="EF301"/>
      <c r="EG301"/>
      <c r="EH301"/>
      <c r="EI301"/>
      <c r="EJ301"/>
      <c r="EK301"/>
      <c r="EL301"/>
      <c r="EM301"/>
      <c r="EN301"/>
      <c r="EO301"/>
      <c r="EP301"/>
      <c r="EQ301"/>
      <c r="ER301"/>
      <c r="ES301"/>
      <c r="ET301"/>
      <c r="EU301"/>
      <c r="EV301"/>
      <c r="EW301"/>
      <c r="EX301"/>
      <c r="EY301"/>
      <c r="EZ301"/>
      <c r="FA301"/>
      <c r="FB301"/>
      <c r="FC301"/>
      <c r="FD301"/>
      <c r="FE301"/>
      <c r="FF301"/>
      <c r="FG301"/>
      <c r="FH301"/>
      <c r="FI301"/>
      <c r="FJ301"/>
      <c r="FK301"/>
      <c r="FL301"/>
      <c r="FM301"/>
      <c r="FN301"/>
      <c r="FO301"/>
      <c r="FP301"/>
      <c r="FQ301"/>
      <c r="FR301"/>
      <c r="FS301"/>
      <c r="FT301"/>
      <c r="FU301"/>
      <c r="FV301"/>
      <c r="FW301"/>
      <c r="FX301"/>
      <c r="FY301"/>
      <c r="FZ301"/>
      <c r="GA301"/>
      <c r="GB301"/>
      <c r="GC301"/>
      <c r="GD301"/>
      <c r="GE301"/>
      <c r="GF301"/>
      <c r="GG301"/>
      <c r="GH301"/>
      <c r="GI301"/>
      <c r="GJ301"/>
      <c r="GK301"/>
      <c r="GL301"/>
      <c r="GM301"/>
      <c r="GN301"/>
      <c r="GO301"/>
      <c r="GP301"/>
      <c r="GQ301"/>
      <c r="GR301"/>
      <c r="GS301"/>
      <c r="GT301"/>
      <c r="GU301"/>
      <c r="GV301"/>
      <c r="GW301"/>
      <c r="GX301"/>
      <c r="GY301"/>
      <c r="GZ301"/>
      <c r="HA301"/>
      <c r="HB301"/>
      <c r="HC301"/>
      <c r="HD301"/>
      <c r="HE301"/>
      <c r="HF301"/>
      <c r="HG301"/>
      <c r="HH301"/>
      <c r="HI301"/>
      <c r="HJ301"/>
      <c r="HK301"/>
      <c r="HL301"/>
      <c r="HM301"/>
      <c r="HN301"/>
      <c r="HO301"/>
      <c r="HP301"/>
      <c r="HQ301"/>
      <c r="HR301"/>
      <c r="HS301"/>
      <c r="HT301"/>
      <c r="HU301"/>
      <c r="HV301"/>
      <c r="HW301"/>
      <c r="HX301"/>
      <c r="HY301"/>
      <c r="HZ301"/>
      <c r="IA301"/>
      <c r="IB301"/>
      <c r="IC301"/>
      <c r="ID301"/>
      <c r="IE301"/>
      <c r="IF301"/>
      <c r="IG301"/>
      <c r="IH301"/>
      <c r="II301"/>
      <c r="IJ301"/>
      <c r="IK301"/>
      <c r="IL301"/>
    </row>
    <row r="302" spans="1:246" s="2" customFormat="1" ht="13.8" hidden="1" x14ac:dyDescent="0.25">
      <c r="A302" s="2">
        <v>203</v>
      </c>
      <c r="B302" s="41">
        <f t="shared" ca="1" si="103"/>
        <v>51745</v>
      </c>
      <c r="C302" s="29">
        <f t="shared" si="104"/>
        <v>23126.736111110949</v>
      </c>
      <c r="D302" s="24"/>
      <c r="E302"/>
      <c r="F302"/>
      <c r="G302"/>
      <c r="H302"/>
      <c r="I302"/>
      <c r="J302"/>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c r="CD302"/>
      <c r="CE302"/>
      <c r="CF302"/>
      <c r="CG302"/>
      <c r="CH302"/>
      <c r="CI302"/>
      <c r="CJ302"/>
      <c r="CK302"/>
      <c r="CL302"/>
      <c r="CM302"/>
      <c r="CN302"/>
      <c r="CO302"/>
      <c r="CP302"/>
      <c r="CQ302"/>
      <c r="CR302"/>
      <c r="CS302"/>
      <c r="CT302"/>
      <c r="CU302"/>
      <c r="CV302"/>
      <c r="CW302"/>
      <c r="CX302"/>
      <c r="CY302"/>
      <c r="CZ302"/>
      <c r="DA302"/>
      <c r="DB302"/>
      <c r="DC302"/>
      <c r="DD302"/>
      <c r="DE302"/>
      <c r="DF302"/>
      <c r="DG302"/>
      <c r="DH302"/>
      <c r="DI302"/>
      <c r="DJ302"/>
      <c r="DK302"/>
      <c r="DL302"/>
      <c r="DM302"/>
      <c r="DN302"/>
      <c r="DO302"/>
      <c r="DP302"/>
      <c r="DQ302"/>
      <c r="DR302"/>
      <c r="DS302"/>
      <c r="DT302"/>
      <c r="DU302"/>
      <c r="DV302"/>
      <c r="DW302"/>
      <c r="DX302"/>
      <c r="DY302"/>
      <c r="DZ302"/>
      <c r="EA302"/>
      <c r="EB302"/>
      <c r="EC302"/>
      <c r="ED302"/>
      <c r="EE302"/>
      <c r="EF302"/>
      <c r="EG302"/>
      <c r="EH302"/>
      <c r="EI302"/>
      <c r="EJ302"/>
      <c r="EK302"/>
      <c r="EL302"/>
      <c r="EM302"/>
      <c r="EN302"/>
      <c r="EO302"/>
      <c r="EP302"/>
      <c r="EQ302"/>
      <c r="ER302"/>
      <c r="ES302"/>
      <c r="ET302"/>
      <c r="EU302"/>
      <c r="EV302"/>
      <c r="EW302"/>
      <c r="EX302"/>
      <c r="EY302"/>
      <c r="EZ302"/>
      <c r="FA302"/>
      <c r="FB302"/>
      <c r="FC302"/>
      <c r="FD302"/>
      <c r="FE302"/>
      <c r="FF302"/>
      <c r="FG302"/>
      <c r="FH302"/>
      <c r="FI302"/>
      <c r="FJ302"/>
      <c r="FK302"/>
      <c r="FL302"/>
      <c r="FM302"/>
      <c r="FN302"/>
      <c r="FO302"/>
      <c r="FP302"/>
      <c r="FQ302"/>
      <c r="FR302"/>
      <c r="FS302"/>
      <c r="FT302"/>
      <c r="FU302"/>
      <c r="FV302"/>
      <c r="FW302"/>
      <c r="FX302"/>
      <c r="FY302"/>
      <c r="FZ302"/>
      <c r="GA302"/>
      <c r="GB302"/>
      <c r="GC302"/>
      <c r="GD302"/>
      <c r="GE302"/>
      <c r="GF302"/>
      <c r="GG302"/>
      <c r="GH302"/>
      <c r="GI302"/>
      <c r="GJ302"/>
      <c r="GK302"/>
      <c r="GL302"/>
      <c r="GM302"/>
      <c r="GN302"/>
      <c r="GO302"/>
      <c r="GP302"/>
      <c r="GQ302"/>
      <c r="GR302"/>
      <c r="GS302"/>
      <c r="GT302"/>
      <c r="GU302"/>
      <c r="GV302"/>
      <c r="GW302"/>
      <c r="GX302"/>
      <c r="GY302"/>
      <c r="GZ302"/>
      <c r="HA302"/>
      <c r="HB302"/>
      <c r="HC302"/>
      <c r="HD302"/>
      <c r="HE302"/>
      <c r="HF302"/>
      <c r="HG302"/>
      <c r="HH302"/>
      <c r="HI302"/>
      <c r="HJ302"/>
      <c r="HK302"/>
      <c r="HL302"/>
      <c r="HM302"/>
      <c r="HN302"/>
      <c r="HO302"/>
      <c r="HP302"/>
      <c r="HQ302"/>
      <c r="HR302"/>
      <c r="HS302"/>
      <c r="HT302"/>
      <c r="HU302"/>
      <c r="HV302"/>
      <c r="HW302"/>
      <c r="HX302"/>
      <c r="HY302"/>
      <c r="HZ302"/>
      <c r="IA302"/>
      <c r="IB302"/>
      <c r="IC302"/>
      <c r="ID302"/>
      <c r="IE302"/>
      <c r="IF302"/>
      <c r="IG302"/>
      <c r="IH302"/>
      <c r="II302"/>
      <c r="IJ302"/>
      <c r="IK302"/>
      <c r="IL302"/>
    </row>
    <row r="303" spans="1:246" s="2" customFormat="1" ht="13.8" hidden="1" x14ac:dyDescent="0.25">
      <c r="A303" s="2">
        <v>204</v>
      </c>
      <c r="B303" s="41">
        <f t="shared" ca="1" si="103"/>
        <v>51775</v>
      </c>
      <c r="C303" s="29">
        <f t="shared" si="104"/>
        <v>22901.909722222059</v>
      </c>
      <c r="D303" s="24"/>
      <c r="E303"/>
      <c r="F303"/>
      <c r="G303"/>
      <c r="H303"/>
      <c r="I303"/>
      <c r="J303"/>
      <c r="K303"/>
      <c r="L303"/>
      <c r="M303"/>
      <c r="N303"/>
      <c r="O303"/>
      <c r="P303"/>
      <c r="Q303"/>
      <c r="R303"/>
      <c r="S303"/>
      <c r="T303"/>
      <c r="U303"/>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c r="CD303"/>
      <c r="CE303"/>
      <c r="CF303"/>
      <c r="CG303"/>
      <c r="CH303"/>
      <c r="CI303"/>
      <c r="CJ303"/>
      <c r="CK303"/>
      <c r="CL303"/>
      <c r="CM303"/>
      <c r="CN303"/>
      <c r="CO303"/>
      <c r="CP303"/>
      <c r="CQ303"/>
      <c r="CR303"/>
      <c r="CS303"/>
      <c r="CT303"/>
      <c r="CU303"/>
      <c r="CV303"/>
      <c r="CW303"/>
      <c r="CX303"/>
      <c r="CY303"/>
      <c r="CZ303"/>
      <c r="DA303"/>
      <c r="DB303"/>
      <c r="DC303"/>
      <c r="DD303"/>
      <c r="DE303"/>
      <c r="DF303"/>
      <c r="DG303"/>
      <c r="DH303"/>
      <c r="DI303"/>
      <c r="DJ303"/>
      <c r="DK303"/>
      <c r="DL303"/>
      <c r="DM303"/>
      <c r="DN303"/>
      <c r="DO303"/>
      <c r="DP303"/>
      <c r="DQ303"/>
      <c r="DR303"/>
      <c r="DS303"/>
      <c r="DT303"/>
      <c r="DU303"/>
      <c r="DV303"/>
      <c r="DW303"/>
      <c r="DX303"/>
      <c r="DY303"/>
      <c r="DZ303"/>
      <c r="EA303"/>
      <c r="EB303"/>
      <c r="EC303"/>
      <c r="ED303"/>
      <c r="EE303"/>
      <c r="EF303"/>
      <c r="EG303"/>
      <c r="EH303"/>
      <c r="EI303"/>
      <c r="EJ303"/>
      <c r="EK303"/>
      <c r="EL303"/>
      <c r="EM303"/>
      <c r="EN303"/>
      <c r="EO303"/>
      <c r="EP303"/>
      <c r="EQ303"/>
      <c r="ER303"/>
      <c r="ES303"/>
      <c r="ET303"/>
      <c r="EU303"/>
      <c r="EV303"/>
      <c r="EW303"/>
      <c r="EX303"/>
      <c r="EY303"/>
      <c r="EZ303"/>
      <c r="FA303"/>
      <c r="FB303"/>
      <c r="FC303"/>
      <c r="FD303"/>
      <c r="FE303"/>
      <c r="FF303"/>
      <c r="FG303"/>
      <c r="FH303"/>
      <c r="FI303"/>
      <c r="FJ303"/>
      <c r="FK303"/>
      <c r="FL303"/>
      <c r="FM303"/>
      <c r="FN303"/>
      <c r="FO303"/>
      <c r="FP303"/>
      <c r="FQ303"/>
      <c r="FR303"/>
      <c r="FS303"/>
      <c r="FT303"/>
      <c r="FU303"/>
      <c r="FV303"/>
      <c r="FW303"/>
      <c r="FX303"/>
      <c r="FY303"/>
      <c r="FZ303"/>
      <c r="GA303"/>
      <c r="GB303"/>
      <c r="GC303"/>
      <c r="GD303"/>
      <c r="GE303"/>
      <c r="GF303"/>
      <c r="GG303"/>
      <c r="GH303"/>
      <c r="GI303"/>
      <c r="GJ303"/>
      <c r="GK303"/>
      <c r="GL303"/>
      <c r="GM303"/>
      <c r="GN303"/>
      <c r="GO303"/>
      <c r="GP303"/>
      <c r="GQ303"/>
      <c r="GR303"/>
      <c r="GS303"/>
      <c r="GT303"/>
      <c r="GU303"/>
      <c r="GV303"/>
      <c r="GW303"/>
      <c r="GX303"/>
      <c r="GY303"/>
      <c r="GZ303"/>
      <c r="HA303"/>
      <c r="HB303"/>
      <c r="HC303"/>
      <c r="HD303"/>
      <c r="HE303"/>
      <c r="HF303"/>
      <c r="HG303"/>
      <c r="HH303"/>
      <c r="HI303"/>
      <c r="HJ303"/>
      <c r="HK303"/>
      <c r="HL303"/>
      <c r="HM303"/>
      <c r="HN303"/>
      <c r="HO303"/>
      <c r="HP303"/>
      <c r="HQ303"/>
      <c r="HR303"/>
      <c r="HS303"/>
      <c r="HT303"/>
      <c r="HU303"/>
      <c r="HV303"/>
      <c r="HW303"/>
      <c r="HX303"/>
      <c r="HY303"/>
      <c r="HZ303"/>
      <c r="IA303"/>
      <c r="IB303"/>
      <c r="IC303"/>
      <c r="ID303"/>
      <c r="IE303"/>
      <c r="IF303"/>
      <c r="IG303"/>
      <c r="IH303"/>
      <c r="II303"/>
      <c r="IJ303"/>
      <c r="IK303"/>
      <c r="IL303"/>
    </row>
    <row r="304" spans="1:246" s="2" customFormat="1" ht="13.8" hidden="1" x14ac:dyDescent="0.25">
      <c r="A304" s="2">
        <v>205</v>
      </c>
      <c r="B304" s="41">
        <f t="shared" ca="1" si="103"/>
        <v>51806</v>
      </c>
      <c r="C304" s="29">
        <f t="shared" ref="C304:C315" si="105">Q71</f>
        <v>41877.083333333081</v>
      </c>
      <c r="D304" s="24"/>
      <c r="E304"/>
      <c r="F304"/>
      <c r="G304"/>
      <c r="H304"/>
      <c r="I304"/>
      <c r="J304"/>
      <c r="K304"/>
      <c r="L304"/>
      <c r="M304"/>
      <c r="N304"/>
      <c r="O304"/>
      <c r="P304"/>
      <c r="Q304"/>
      <c r="R304"/>
      <c r="S304"/>
      <c r="T304"/>
      <c r="U304"/>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c r="CD304"/>
      <c r="CE304"/>
      <c r="CF304"/>
      <c r="CG304"/>
      <c r="CH304"/>
      <c r="CI304"/>
      <c r="CJ304"/>
      <c r="CK304"/>
      <c r="CL304"/>
      <c r="CM304"/>
      <c r="CN304"/>
      <c r="CO304"/>
      <c r="CP304"/>
      <c r="CQ304"/>
      <c r="CR304"/>
      <c r="CS304"/>
      <c r="CT304"/>
      <c r="CU304"/>
      <c r="CV304"/>
      <c r="CW304"/>
      <c r="CX304"/>
      <c r="CY304"/>
      <c r="CZ304"/>
      <c r="DA304"/>
      <c r="DB304"/>
      <c r="DC304"/>
      <c r="DD304"/>
      <c r="DE304"/>
      <c r="DF304"/>
      <c r="DG304"/>
      <c r="DH304"/>
      <c r="DI304"/>
      <c r="DJ304"/>
      <c r="DK304"/>
      <c r="DL304"/>
      <c r="DM304"/>
      <c r="DN304"/>
      <c r="DO304"/>
      <c r="DP304"/>
      <c r="DQ304"/>
      <c r="DR304"/>
      <c r="DS304"/>
      <c r="DT304"/>
      <c r="DU304"/>
      <c r="DV304"/>
      <c r="DW304"/>
      <c r="DX304"/>
      <c r="DY304"/>
      <c r="DZ304"/>
      <c r="EA304"/>
      <c r="EB304"/>
      <c r="EC304"/>
      <c r="ED304"/>
      <c r="EE304"/>
      <c r="EF304"/>
      <c r="EG304"/>
      <c r="EH304"/>
      <c r="EI304"/>
      <c r="EJ304"/>
      <c r="EK304"/>
      <c r="EL304"/>
      <c r="EM304"/>
      <c r="EN304"/>
      <c r="EO304"/>
      <c r="EP304"/>
      <c r="EQ304"/>
      <c r="ER304"/>
      <c r="ES304"/>
      <c r="ET304"/>
      <c r="EU304"/>
      <c r="EV304"/>
      <c r="EW304"/>
      <c r="EX304"/>
      <c r="EY304"/>
      <c r="EZ304"/>
      <c r="FA304"/>
      <c r="FB304"/>
      <c r="FC304"/>
      <c r="FD304"/>
      <c r="FE304"/>
      <c r="FF304"/>
      <c r="FG304"/>
      <c r="FH304"/>
      <c r="FI304"/>
      <c r="FJ304"/>
      <c r="FK304"/>
      <c r="FL304"/>
      <c r="FM304"/>
      <c r="FN304"/>
      <c r="FO304"/>
      <c r="FP304"/>
      <c r="FQ304"/>
      <c r="FR304"/>
      <c r="FS304"/>
      <c r="FT304"/>
      <c r="FU304"/>
      <c r="FV304"/>
      <c r="FW304"/>
      <c r="FX304"/>
      <c r="FY304"/>
      <c r="FZ304"/>
      <c r="GA304"/>
      <c r="GB304"/>
      <c r="GC304"/>
      <c r="GD304"/>
      <c r="GE304"/>
      <c r="GF304"/>
      <c r="GG304"/>
      <c r="GH304"/>
      <c r="GI304"/>
      <c r="GJ304"/>
      <c r="GK304"/>
      <c r="GL304"/>
      <c r="GM304"/>
      <c r="GN304"/>
      <c r="GO304"/>
      <c r="GP304"/>
      <c r="GQ304"/>
      <c r="GR304"/>
      <c r="GS304"/>
      <c r="GT304"/>
      <c r="GU304"/>
      <c r="GV304"/>
      <c r="GW304"/>
      <c r="GX304"/>
      <c r="GY304"/>
      <c r="GZ304"/>
      <c r="HA304"/>
      <c r="HB304"/>
      <c r="HC304"/>
      <c r="HD304"/>
      <c r="HE304"/>
      <c r="HF304"/>
      <c r="HG304"/>
      <c r="HH304"/>
      <c r="HI304"/>
      <c r="HJ304"/>
      <c r="HK304"/>
      <c r="HL304"/>
      <c r="HM304"/>
      <c r="HN304"/>
      <c r="HO304"/>
      <c r="HP304"/>
      <c r="HQ304"/>
      <c r="HR304"/>
      <c r="HS304"/>
      <c r="HT304"/>
      <c r="HU304"/>
      <c r="HV304"/>
      <c r="HW304"/>
      <c r="HX304"/>
      <c r="HY304"/>
      <c r="HZ304"/>
      <c r="IA304"/>
      <c r="IB304"/>
      <c r="IC304"/>
      <c r="ID304"/>
      <c r="IE304"/>
      <c r="IF304"/>
      <c r="IG304"/>
      <c r="IH304"/>
      <c r="II304"/>
      <c r="IJ304"/>
      <c r="IK304"/>
      <c r="IL304"/>
    </row>
    <row r="305" spans="1:246" s="2" customFormat="1" ht="13.8" hidden="1" x14ac:dyDescent="0.25">
      <c r="A305" s="2">
        <v>206</v>
      </c>
      <c r="B305" s="41">
        <f t="shared" ca="1" si="103"/>
        <v>51836</v>
      </c>
      <c r="C305" s="29">
        <f t="shared" si="105"/>
        <v>22452.256944444282</v>
      </c>
      <c r="D305" s="24"/>
      <c r="E305"/>
      <c r="F305"/>
      <c r="G305"/>
      <c r="H305"/>
      <c r="I305"/>
      <c r="J305"/>
      <c r="K305"/>
      <c r="L305"/>
      <c r="M305"/>
      <c r="N305"/>
      <c r="O305"/>
      <c r="P305"/>
      <c r="Q305"/>
      <c r="R305"/>
      <c r="S305"/>
      <c r="T305"/>
      <c r="U305"/>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c r="DC305"/>
      <c r="DD305"/>
      <c r="DE305"/>
      <c r="DF305"/>
      <c r="DG305"/>
      <c r="DH305"/>
      <c r="DI305"/>
      <c r="DJ305"/>
      <c r="DK305"/>
      <c r="DL305"/>
      <c r="DM305"/>
      <c r="DN305"/>
      <c r="DO305"/>
      <c r="DP305"/>
      <c r="DQ305"/>
      <c r="DR305"/>
      <c r="DS305"/>
      <c r="DT305"/>
      <c r="DU305"/>
      <c r="DV305"/>
      <c r="DW305"/>
      <c r="DX305"/>
      <c r="DY305"/>
      <c r="DZ305"/>
      <c r="EA305"/>
      <c r="EB305"/>
      <c r="EC305"/>
      <c r="ED305"/>
      <c r="EE305"/>
      <c r="EF305"/>
      <c r="EG305"/>
      <c r="EH305"/>
      <c r="EI305"/>
      <c r="EJ305"/>
      <c r="EK305"/>
      <c r="EL305"/>
      <c r="EM305"/>
      <c r="EN305"/>
      <c r="EO305"/>
      <c r="EP305"/>
      <c r="EQ305"/>
      <c r="ER305"/>
      <c r="ES305"/>
      <c r="ET305"/>
      <c r="EU305"/>
      <c r="EV305"/>
      <c r="EW305"/>
      <c r="EX305"/>
      <c r="EY305"/>
      <c r="EZ305"/>
      <c r="FA305"/>
      <c r="FB305"/>
      <c r="FC305"/>
      <c r="FD305"/>
      <c r="FE305"/>
      <c r="FF305"/>
      <c r="FG305"/>
      <c r="FH305"/>
      <c r="FI305"/>
      <c r="FJ305"/>
      <c r="FK305"/>
      <c r="FL305"/>
      <c r="FM305"/>
      <c r="FN305"/>
      <c r="FO305"/>
      <c r="FP305"/>
      <c r="FQ305"/>
      <c r="FR305"/>
      <c r="FS305"/>
      <c r="FT305"/>
      <c r="FU305"/>
      <c r="FV305"/>
      <c r="FW305"/>
      <c r="FX305"/>
      <c r="FY305"/>
      <c r="FZ305"/>
      <c r="GA305"/>
      <c r="GB305"/>
      <c r="GC305"/>
      <c r="GD305"/>
      <c r="GE305"/>
      <c r="GF305"/>
      <c r="GG305"/>
      <c r="GH305"/>
      <c r="GI305"/>
      <c r="GJ305"/>
      <c r="GK305"/>
      <c r="GL305"/>
      <c r="GM305"/>
      <c r="GN305"/>
      <c r="GO305"/>
      <c r="GP305"/>
      <c r="GQ305"/>
      <c r="GR305"/>
      <c r="GS305"/>
      <c r="GT305"/>
      <c r="GU305"/>
      <c r="GV305"/>
      <c r="GW305"/>
      <c r="GX305"/>
      <c r="GY305"/>
      <c r="GZ305"/>
      <c r="HA305"/>
      <c r="HB305"/>
      <c r="HC305"/>
      <c r="HD305"/>
      <c r="HE305"/>
      <c r="HF305"/>
      <c r="HG305"/>
      <c r="HH305"/>
      <c r="HI305"/>
      <c r="HJ305"/>
      <c r="HK305"/>
      <c r="HL305"/>
      <c r="HM305"/>
      <c r="HN305"/>
      <c r="HO305"/>
      <c r="HP305"/>
      <c r="HQ305"/>
      <c r="HR305"/>
      <c r="HS305"/>
      <c r="HT305"/>
      <c r="HU305"/>
      <c r="HV305"/>
      <c r="HW305"/>
      <c r="HX305"/>
      <c r="HY305"/>
      <c r="HZ305"/>
      <c r="IA305"/>
      <c r="IB305"/>
      <c r="IC305"/>
      <c r="ID305"/>
      <c r="IE305"/>
      <c r="IF305"/>
      <c r="IG305"/>
      <c r="IH305"/>
      <c r="II305"/>
      <c r="IJ305"/>
      <c r="IK305"/>
      <c r="IL305"/>
    </row>
    <row r="306" spans="1:246" s="2" customFormat="1" ht="13.8" hidden="1" x14ac:dyDescent="0.25">
      <c r="A306" s="2">
        <v>207</v>
      </c>
      <c r="B306" s="41">
        <f t="shared" ca="1" si="103"/>
        <v>51867</v>
      </c>
      <c r="C306" s="29">
        <f t="shared" si="105"/>
        <v>22227.430555555391</v>
      </c>
      <c r="D306" s="24"/>
      <c r="E306"/>
      <c r="F306"/>
      <c r="G306"/>
      <c r="H306"/>
      <c r="I306"/>
      <c r="J306"/>
      <c r="K306"/>
      <c r="L306"/>
      <c r="M306"/>
      <c r="N306"/>
      <c r="O306"/>
      <c r="P306"/>
      <c r="Q306"/>
      <c r="R306"/>
      <c r="S306"/>
      <c r="T306"/>
      <c r="U306"/>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c r="CD306"/>
      <c r="CE306"/>
      <c r="CF306"/>
      <c r="CG306"/>
      <c r="CH306"/>
      <c r="CI306"/>
      <c r="CJ306"/>
      <c r="CK306"/>
      <c r="CL306"/>
      <c r="CM306"/>
      <c r="CN306"/>
      <c r="CO306"/>
      <c r="CP306"/>
      <c r="CQ306"/>
      <c r="CR306"/>
      <c r="CS306"/>
      <c r="CT306"/>
      <c r="CU306"/>
      <c r="CV306"/>
      <c r="CW306"/>
      <c r="CX306"/>
      <c r="CY306"/>
      <c r="CZ306"/>
      <c r="DA306"/>
      <c r="DB306"/>
      <c r="DC306"/>
      <c r="DD306"/>
      <c r="DE306"/>
      <c r="DF306"/>
      <c r="DG306"/>
      <c r="DH306"/>
      <c r="DI306"/>
      <c r="DJ306"/>
      <c r="DK306"/>
      <c r="DL306"/>
      <c r="DM306"/>
      <c r="DN306"/>
      <c r="DO306"/>
      <c r="DP306"/>
      <c r="DQ306"/>
      <c r="DR306"/>
      <c r="DS306"/>
      <c r="DT306"/>
      <c r="DU306"/>
      <c r="DV306"/>
      <c r="DW306"/>
      <c r="DX306"/>
      <c r="DY306"/>
      <c r="DZ306"/>
      <c r="EA306"/>
      <c r="EB306"/>
      <c r="EC306"/>
      <c r="ED306"/>
      <c r="EE306"/>
      <c r="EF306"/>
      <c r="EG306"/>
      <c r="EH306"/>
      <c r="EI306"/>
      <c r="EJ306"/>
      <c r="EK306"/>
      <c r="EL306"/>
      <c r="EM306"/>
      <c r="EN306"/>
      <c r="EO306"/>
      <c r="EP306"/>
      <c r="EQ306"/>
      <c r="ER306"/>
      <c r="ES306"/>
      <c r="ET306"/>
      <c r="EU306"/>
      <c r="EV306"/>
      <c r="EW306"/>
      <c r="EX306"/>
      <c r="EY306"/>
      <c r="EZ306"/>
      <c r="FA306"/>
      <c r="FB306"/>
      <c r="FC306"/>
      <c r="FD306"/>
      <c r="FE306"/>
      <c r="FF306"/>
      <c r="FG306"/>
      <c r="FH306"/>
      <c r="FI306"/>
      <c r="FJ306"/>
      <c r="FK306"/>
      <c r="FL306"/>
      <c r="FM306"/>
      <c r="FN306"/>
      <c r="FO306"/>
      <c r="FP306"/>
      <c r="FQ306"/>
      <c r="FR306"/>
      <c r="FS306"/>
      <c r="FT306"/>
      <c r="FU306"/>
      <c r="FV306"/>
      <c r="FW306"/>
      <c r="FX306"/>
      <c r="FY306"/>
      <c r="FZ306"/>
      <c r="GA306"/>
      <c r="GB306"/>
      <c r="GC306"/>
      <c r="GD306"/>
      <c r="GE306"/>
      <c r="GF306"/>
      <c r="GG306"/>
      <c r="GH306"/>
      <c r="GI306"/>
      <c r="GJ306"/>
      <c r="GK306"/>
      <c r="GL306"/>
      <c r="GM306"/>
      <c r="GN306"/>
      <c r="GO306"/>
      <c r="GP306"/>
      <c r="GQ306"/>
      <c r="GR306"/>
      <c r="GS306"/>
      <c r="GT306"/>
      <c r="GU306"/>
      <c r="GV306"/>
      <c r="GW306"/>
      <c r="GX306"/>
      <c r="GY306"/>
      <c r="GZ306"/>
      <c r="HA306"/>
      <c r="HB306"/>
      <c r="HC306"/>
      <c r="HD306"/>
      <c r="HE306"/>
      <c r="HF306"/>
      <c r="HG306"/>
      <c r="HH306"/>
      <c r="HI306"/>
      <c r="HJ306"/>
      <c r="HK306"/>
      <c r="HL306"/>
      <c r="HM306"/>
      <c r="HN306"/>
      <c r="HO306"/>
      <c r="HP306"/>
      <c r="HQ306"/>
      <c r="HR306"/>
      <c r="HS306"/>
      <c r="HT306"/>
      <c r="HU306"/>
      <c r="HV306"/>
      <c r="HW306"/>
      <c r="HX306"/>
      <c r="HY306"/>
      <c r="HZ306"/>
      <c r="IA306"/>
      <c r="IB306"/>
      <c r="IC306"/>
      <c r="ID306"/>
      <c r="IE306"/>
      <c r="IF306"/>
      <c r="IG306"/>
      <c r="IH306"/>
      <c r="II306"/>
      <c r="IJ306"/>
      <c r="IK306"/>
      <c r="IL306"/>
    </row>
    <row r="307" spans="1:246" s="2" customFormat="1" ht="13.8" hidden="1" x14ac:dyDescent="0.25">
      <c r="A307" s="2">
        <v>208</v>
      </c>
      <c r="B307" s="41">
        <f t="shared" ca="1" si="103"/>
        <v>51898</v>
      </c>
      <c r="C307" s="29">
        <f t="shared" si="105"/>
        <v>22002.604166666504</v>
      </c>
      <c r="D307" s="24"/>
      <c r="E307"/>
      <c r="F307"/>
      <c r="G307"/>
      <c r="H307"/>
      <c r="I307"/>
      <c r="J307"/>
      <c r="K307"/>
      <c r="L307"/>
      <c r="M307"/>
      <c r="N307"/>
      <c r="O307"/>
      <c r="P307"/>
      <c r="Q307"/>
      <c r="R307"/>
      <c r="S307"/>
      <c r="T307"/>
      <c r="U307"/>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c r="CD307"/>
      <c r="CE307"/>
      <c r="CF307"/>
      <c r="CG307"/>
      <c r="CH307"/>
      <c r="CI307"/>
      <c r="CJ307"/>
      <c r="CK307"/>
      <c r="CL307"/>
      <c r="CM307"/>
      <c r="CN307"/>
      <c r="CO307"/>
      <c r="CP307"/>
      <c r="CQ307"/>
      <c r="CR307"/>
      <c r="CS307"/>
      <c r="CT307"/>
      <c r="CU307"/>
      <c r="CV307"/>
      <c r="CW307"/>
      <c r="CX307"/>
      <c r="CY307"/>
      <c r="CZ307"/>
      <c r="DA307"/>
      <c r="DB307"/>
      <c r="DC307"/>
      <c r="DD307"/>
      <c r="DE307"/>
      <c r="DF307"/>
      <c r="DG307"/>
      <c r="DH307"/>
      <c r="DI307"/>
      <c r="DJ307"/>
      <c r="DK307"/>
      <c r="DL307"/>
      <c r="DM307"/>
      <c r="DN307"/>
      <c r="DO307"/>
      <c r="DP307"/>
      <c r="DQ307"/>
      <c r="DR307"/>
      <c r="DS307"/>
      <c r="DT307"/>
      <c r="DU307"/>
      <c r="DV307"/>
      <c r="DW307"/>
      <c r="DX307"/>
      <c r="DY307"/>
      <c r="DZ307"/>
      <c r="EA307"/>
      <c r="EB307"/>
      <c r="EC307"/>
      <c r="ED307"/>
      <c r="EE307"/>
      <c r="EF307"/>
      <c r="EG307"/>
      <c r="EH307"/>
      <c r="EI307"/>
      <c r="EJ307"/>
      <c r="EK307"/>
      <c r="EL307"/>
      <c r="EM307"/>
      <c r="EN307"/>
      <c r="EO307"/>
      <c r="EP307"/>
      <c r="EQ307"/>
      <c r="ER307"/>
      <c r="ES307"/>
      <c r="ET307"/>
      <c r="EU307"/>
      <c r="EV307"/>
      <c r="EW307"/>
      <c r="EX307"/>
      <c r="EY307"/>
      <c r="EZ307"/>
      <c r="FA307"/>
      <c r="FB307"/>
      <c r="FC307"/>
      <c r="FD307"/>
      <c r="FE307"/>
      <c r="FF307"/>
      <c r="FG307"/>
      <c r="FH307"/>
      <c r="FI307"/>
      <c r="FJ307"/>
      <c r="FK307"/>
      <c r="FL307"/>
      <c r="FM307"/>
      <c r="FN307"/>
      <c r="FO307"/>
      <c r="FP307"/>
      <c r="FQ307"/>
      <c r="FR307"/>
      <c r="FS307"/>
      <c r="FT307"/>
      <c r="FU307"/>
      <c r="FV307"/>
      <c r="FW307"/>
      <c r="FX307"/>
      <c r="FY307"/>
      <c r="FZ307"/>
      <c r="GA307"/>
      <c r="GB307"/>
      <c r="GC307"/>
      <c r="GD307"/>
      <c r="GE307"/>
      <c r="GF307"/>
      <c r="GG307"/>
      <c r="GH307"/>
      <c r="GI307"/>
      <c r="GJ307"/>
      <c r="GK307"/>
      <c r="GL307"/>
      <c r="GM307"/>
      <c r="GN307"/>
      <c r="GO307"/>
      <c r="GP307"/>
      <c r="GQ307"/>
      <c r="GR307"/>
      <c r="GS307"/>
      <c r="GT307"/>
      <c r="GU307"/>
      <c r="GV307"/>
      <c r="GW307"/>
      <c r="GX307"/>
      <c r="GY307"/>
      <c r="GZ307"/>
      <c r="HA307"/>
      <c r="HB307"/>
      <c r="HC307"/>
      <c r="HD307"/>
      <c r="HE307"/>
      <c r="HF307"/>
      <c r="HG307"/>
      <c r="HH307"/>
      <c r="HI307"/>
      <c r="HJ307"/>
      <c r="HK307"/>
      <c r="HL307"/>
      <c r="HM307"/>
      <c r="HN307"/>
      <c r="HO307"/>
      <c r="HP307"/>
      <c r="HQ307"/>
      <c r="HR307"/>
      <c r="HS307"/>
      <c r="HT307"/>
      <c r="HU307"/>
      <c r="HV307"/>
      <c r="HW307"/>
      <c r="HX307"/>
      <c r="HY307"/>
      <c r="HZ307"/>
      <c r="IA307"/>
      <c r="IB307"/>
      <c r="IC307"/>
      <c r="ID307"/>
      <c r="IE307"/>
      <c r="IF307"/>
      <c r="IG307"/>
      <c r="IH307"/>
      <c r="II307"/>
      <c r="IJ307"/>
      <c r="IK307"/>
      <c r="IL307"/>
    </row>
    <row r="308" spans="1:246" s="2" customFormat="1" ht="13.8" hidden="1" x14ac:dyDescent="0.25">
      <c r="A308" s="2">
        <v>209</v>
      </c>
      <c r="B308" s="41">
        <f t="shared" ca="1" si="103"/>
        <v>51926</v>
      </c>
      <c r="C308" s="29">
        <f t="shared" si="105"/>
        <v>21777.777777777614</v>
      </c>
      <c r="D308" s="24"/>
      <c r="E308"/>
      <c r="F308"/>
      <c r="G308"/>
      <c r="H308"/>
      <c r="I308"/>
      <c r="J308"/>
      <c r="K308"/>
      <c r="L308"/>
      <c r="M308"/>
      <c r="N308"/>
      <c r="O308"/>
      <c r="P308"/>
      <c r="Q308"/>
      <c r="R308"/>
      <c r="S308"/>
      <c r="T308"/>
      <c r="U30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c r="CD308"/>
      <c r="CE308"/>
      <c r="CF308"/>
      <c r="CG308"/>
      <c r="CH308"/>
      <c r="CI308"/>
      <c r="CJ308"/>
      <c r="CK308"/>
      <c r="CL308"/>
      <c r="CM308"/>
      <c r="CN308"/>
      <c r="CO308"/>
      <c r="CP308"/>
      <c r="CQ308"/>
      <c r="CR308"/>
      <c r="CS308"/>
      <c r="CT308"/>
      <c r="CU308"/>
      <c r="CV308"/>
      <c r="CW308"/>
      <c r="CX308"/>
      <c r="CY308"/>
      <c r="CZ308"/>
      <c r="DA308"/>
      <c r="DB308"/>
      <c r="DC308"/>
      <c r="DD308"/>
      <c r="DE308"/>
      <c r="DF308"/>
      <c r="DG308"/>
      <c r="DH308"/>
      <c r="DI308"/>
      <c r="DJ308"/>
      <c r="DK308"/>
      <c r="DL308"/>
      <c r="DM308"/>
      <c r="DN308"/>
      <c r="DO308"/>
      <c r="DP308"/>
      <c r="DQ308"/>
      <c r="DR308"/>
      <c r="DS308"/>
      <c r="DT308"/>
      <c r="DU308"/>
      <c r="DV308"/>
      <c r="DW308"/>
      <c r="DX308"/>
      <c r="DY308"/>
      <c r="DZ308"/>
      <c r="EA308"/>
      <c r="EB308"/>
      <c r="EC308"/>
      <c r="ED308"/>
      <c r="EE308"/>
      <c r="EF308"/>
      <c r="EG308"/>
      <c r="EH308"/>
      <c r="EI308"/>
      <c r="EJ308"/>
      <c r="EK308"/>
      <c r="EL308"/>
      <c r="EM308"/>
      <c r="EN308"/>
      <c r="EO308"/>
      <c r="EP308"/>
      <c r="EQ308"/>
      <c r="ER308"/>
      <c r="ES308"/>
      <c r="ET308"/>
      <c r="EU308"/>
      <c r="EV308"/>
      <c r="EW308"/>
      <c r="EX308"/>
      <c r="EY308"/>
      <c r="EZ308"/>
      <c r="FA308"/>
      <c r="FB308"/>
      <c r="FC308"/>
      <c r="FD308"/>
      <c r="FE308"/>
      <c r="FF308"/>
      <c r="FG308"/>
      <c r="FH308"/>
      <c r="FI308"/>
      <c r="FJ308"/>
      <c r="FK308"/>
      <c r="FL308"/>
      <c r="FM308"/>
      <c r="FN308"/>
      <c r="FO308"/>
      <c r="FP308"/>
      <c r="FQ308"/>
      <c r="FR308"/>
      <c r="FS308"/>
      <c r="FT308"/>
      <c r="FU308"/>
      <c r="FV308"/>
      <c r="FW308"/>
      <c r="FX308"/>
      <c r="FY308"/>
      <c r="FZ308"/>
      <c r="GA308"/>
      <c r="GB308"/>
      <c r="GC308"/>
      <c r="GD308"/>
      <c r="GE308"/>
      <c r="GF308"/>
      <c r="GG308"/>
      <c r="GH308"/>
      <c r="GI308"/>
      <c r="GJ308"/>
      <c r="GK308"/>
      <c r="GL308"/>
      <c r="GM308"/>
      <c r="GN308"/>
      <c r="GO308"/>
      <c r="GP308"/>
      <c r="GQ308"/>
      <c r="GR308"/>
      <c r="GS308"/>
      <c r="GT308"/>
      <c r="GU308"/>
      <c r="GV308"/>
      <c r="GW308"/>
      <c r="GX308"/>
      <c r="GY308"/>
      <c r="GZ308"/>
      <c r="HA308"/>
      <c r="HB308"/>
      <c r="HC308"/>
      <c r="HD308"/>
      <c r="HE308"/>
      <c r="HF308"/>
      <c r="HG308"/>
      <c r="HH308"/>
      <c r="HI308"/>
      <c r="HJ308"/>
      <c r="HK308"/>
      <c r="HL308"/>
      <c r="HM308"/>
      <c r="HN308"/>
      <c r="HO308"/>
      <c r="HP308"/>
      <c r="HQ308"/>
      <c r="HR308"/>
      <c r="HS308"/>
      <c r="HT308"/>
      <c r="HU308"/>
      <c r="HV308"/>
      <c r="HW308"/>
      <c r="HX308"/>
      <c r="HY308"/>
      <c r="HZ308"/>
      <c r="IA308"/>
      <c r="IB308"/>
      <c r="IC308"/>
      <c r="ID308"/>
      <c r="IE308"/>
      <c r="IF308"/>
      <c r="IG308"/>
      <c r="IH308"/>
      <c r="II308"/>
      <c r="IJ308"/>
      <c r="IK308"/>
      <c r="IL308"/>
    </row>
    <row r="309" spans="1:246" s="2" customFormat="1" ht="13.8" hidden="1" x14ac:dyDescent="0.25">
      <c r="A309" s="2">
        <v>210</v>
      </c>
      <c r="B309" s="41">
        <f t="shared" ca="1" si="103"/>
        <v>51957</v>
      </c>
      <c r="C309" s="29">
        <f t="shared" si="105"/>
        <v>21552.951388888727</v>
      </c>
      <c r="D309" s="24"/>
      <c r="E309"/>
      <c r="F309"/>
      <c r="G309"/>
      <c r="H309"/>
      <c r="I309"/>
      <c r="J309"/>
      <c r="K309"/>
      <c r="L309"/>
      <c r="M309"/>
      <c r="N309"/>
      <c r="O309"/>
      <c r="P309"/>
      <c r="Q309"/>
      <c r="R309"/>
      <c r="S309"/>
      <c r="T309"/>
      <c r="U309"/>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c r="CY309"/>
      <c r="CZ309"/>
      <c r="DA309"/>
      <c r="DB309"/>
      <c r="DC309"/>
      <c r="DD309"/>
      <c r="DE309"/>
      <c r="DF309"/>
      <c r="DG309"/>
      <c r="DH309"/>
      <c r="DI309"/>
      <c r="DJ309"/>
      <c r="DK309"/>
      <c r="DL309"/>
      <c r="DM309"/>
      <c r="DN309"/>
      <c r="DO309"/>
      <c r="DP309"/>
      <c r="DQ309"/>
      <c r="DR309"/>
      <c r="DS309"/>
      <c r="DT309"/>
      <c r="DU309"/>
      <c r="DV309"/>
      <c r="DW309"/>
      <c r="DX309"/>
      <c r="DY309"/>
      <c r="DZ309"/>
      <c r="EA309"/>
      <c r="EB309"/>
      <c r="EC309"/>
      <c r="ED309"/>
      <c r="EE309"/>
      <c r="EF309"/>
      <c r="EG309"/>
      <c r="EH309"/>
      <c r="EI309"/>
      <c r="EJ309"/>
      <c r="EK309"/>
      <c r="EL309"/>
      <c r="EM309"/>
      <c r="EN309"/>
      <c r="EO309"/>
      <c r="EP309"/>
      <c r="EQ309"/>
      <c r="ER309"/>
      <c r="ES309"/>
      <c r="ET309"/>
      <c r="EU309"/>
      <c r="EV309"/>
      <c r="EW309"/>
      <c r="EX309"/>
      <c r="EY309"/>
      <c r="EZ309"/>
      <c r="FA309"/>
      <c r="FB309"/>
      <c r="FC309"/>
      <c r="FD309"/>
      <c r="FE309"/>
      <c r="FF309"/>
      <c r="FG309"/>
      <c r="FH309"/>
      <c r="FI309"/>
      <c r="FJ309"/>
      <c r="FK309"/>
      <c r="FL309"/>
      <c r="FM309"/>
      <c r="FN309"/>
      <c r="FO309"/>
      <c r="FP309"/>
      <c r="FQ309"/>
      <c r="FR309"/>
      <c r="FS309"/>
      <c r="FT309"/>
      <c r="FU309"/>
      <c r="FV309"/>
      <c r="FW309"/>
      <c r="FX309"/>
      <c r="FY309"/>
      <c r="FZ309"/>
      <c r="GA309"/>
      <c r="GB309"/>
      <c r="GC309"/>
      <c r="GD309"/>
      <c r="GE309"/>
      <c r="GF309"/>
      <c r="GG309"/>
      <c r="GH309"/>
      <c r="GI309"/>
      <c r="GJ309"/>
      <c r="GK309"/>
      <c r="GL309"/>
      <c r="GM309"/>
      <c r="GN309"/>
      <c r="GO309"/>
      <c r="GP309"/>
      <c r="GQ309"/>
      <c r="GR309"/>
      <c r="GS309"/>
      <c r="GT309"/>
      <c r="GU309"/>
      <c r="GV309"/>
      <c r="GW309"/>
      <c r="GX309"/>
      <c r="GY309"/>
      <c r="GZ309"/>
      <c r="HA309"/>
      <c r="HB309"/>
      <c r="HC309"/>
      <c r="HD309"/>
      <c r="HE309"/>
      <c r="HF309"/>
      <c r="HG309"/>
      <c r="HH309"/>
      <c r="HI309"/>
      <c r="HJ309"/>
      <c r="HK309"/>
      <c r="HL309"/>
      <c r="HM309"/>
      <c r="HN309"/>
      <c r="HO309"/>
      <c r="HP309"/>
      <c r="HQ309"/>
      <c r="HR309"/>
      <c r="HS309"/>
      <c r="HT309"/>
      <c r="HU309"/>
      <c r="HV309"/>
      <c r="HW309"/>
      <c r="HX309"/>
      <c r="HY309"/>
      <c r="HZ309"/>
      <c r="IA309"/>
      <c r="IB309"/>
      <c r="IC309"/>
      <c r="ID309"/>
      <c r="IE309"/>
      <c r="IF309"/>
      <c r="IG309"/>
      <c r="IH309"/>
      <c r="II309"/>
      <c r="IJ309"/>
      <c r="IK309"/>
      <c r="IL309"/>
    </row>
    <row r="310" spans="1:246" s="2" customFormat="1" ht="13.8" hidden="1" x14ac:dyDescent="0.25">
      <c r="A310" s="2">
        <v>211</v>
      </c>
      <c r="B310" s="41">
        <f t="shared" ca="1" si="103"/>
        <v>51987</v>
      </c>
      <c r="C310" s="29">
        <f t="shared" si="105"/>
        <v>21328.124999999836</v>
      </c>
      <c r="D310" s="24"/>
      <c r="E310"/>
      <c r="F310"/>
      <c r="G310"/>
      <c r="H310"/>
      <c r="I310"/>
      <c r="J310"/>
      <c r="K310"/>
      <c r="L310"/>
      <c r="M310"/>
      <c r="N310"/>
      <c r="O310"/>
      <c r="P310"/>
      <c r="Q310"/>
      <c r="R310"/>
      <c r="S310"/>
      <c r="T310"/>
      <c r="U310"/>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c r="CD310"/>
      <c r="CE310"/>
      <c r="CF310"/>
      <c r="CG310"/>
      <c r="CH310"/>
      <c r="CI310"/>
      <c r="CJ310"/>
      <c r="CK310"/>
      <c r="CL310"/>
      <c r="CM310"/>
      <c r="CN310"/>
      <c r="CO310"/>
      <c r="CP310"/>
      <c r="CQ310"/>
      <c r="CR310"/>
      <c r="CS310"/>
      <c r="CT310"/>
      <c r="CU310"/>
      <c r="CV310"/>
      <c r="CW310"/>
      <c r="CX310"/>
      <c r="CY310"/>
      <c r="CZ310"/>
      <c r="DA310"/>
      <c r="DB310"/>
      <c r="DC310"/>
      <c r="DD310"/>
      <c r="DE310"/>
      <c r="DF310"/>
      <c r="DG310"/>
      <c r="DH310"/>
      <c r="DI310"/>
      <c r="DJ310"/>
      <c r="DK310"/>
      <c r="DL310"/>
      <c r="DM310"/>
      <c r="DN310"/>
      <c r="DO310"/>
      <c r="DP310"/>
      <c r="DQ310"/>
      <c r="DR310"/>
      <c r="DS310"/>
      <c r="DT310"/>
      <c r="DU310"/>
      <c r="DV310"/>
      <c r="DW310"/>
      <c r="DX310"/>
      <c r="DY310"/>
      <c r="DZ310"/>
      <c r="EA310"/>
      <c r="EB310"/>
      <c r="EC310"/>
      <c r="ED310"/>
      <c r="EE310"/>
      <c r="EF310"/>
      <c r="EG310"/>
      <c r="EH310"/>
      <c r="EI310"/>
      <c r="EJ310"/>
      <c r="EK310"/>
      <c r="EL310"/>
      <c r="EM310"/>
      <c r="EN310"/>
      <c r="EO310"/>
      <c r="EP310"/>
      <c r="EQ310"/>
      <c r="ER310"/>
      <c r="ES310"/>
      <c r="ET310"/>
      <c r="EU310"/>
      <c r="EV310"/>
      <c r="EW310"/>
      <c r="EX310"/>
      <c r="EY310"/>
      <c r="EZ310"/>
      <c r="FA310"/>
      <c r="FB310"/>
      <c r="FC310"/>
      <c r="FD310"/>
      <c r="FE310"/>
      <c r="FF310"/>
      <c r="FG310"/>
      <c r="FH310"/>
      <c r="FI310"/>
      <c r="FJ310"/>
      <c r="FK310"/>
      <c r="FL310"/>
      <c r="FM310"/>
      <c r="FN310"/>
      <c r="FO310"/>
      <c r="FP310"/>
      <c r="FQ310"/>
      <c r="FR310"/>
      <c r="FS310"/>
      <c r="FT310"/>
      <c r="FU310"/>
      <c r="FV310"/>
      <c r="FW310"/>
      <c r="FX310"/>
      <c r="FY310"/>
      <c r="FZ310"/>
      <c r="GA310"/>
      <c r="GB310"/>
      <c r="GC310"/>
      <c r="GD310"/>
      <c r="GE310"/>
      <c r="GF310"/>
      <c r="GG310"/>
      <c r="GH310"/>
      <c r="GI310"/>
      <c r="GJ310"/>
      <c r="GK310"/>
      <c r="GL310"/>
      <c r="GM310"/>
      <c r="GN310"/>
      <c r="GO310"/>
      <c r="GP310"/>
      <c r="GQ310"/>
      <c r="GR310"/>
      <c r="GS310"/>
      <c r="GT310"/>
      <c r="GU310"/>
      <c r="GV310"/>
      <c r="GW310"/>
      <c r="GX310"/>
      <c r="GY310"/>
      <c r="GZ310"/>
      <c r="HA310"/>
      <c r="HB310"/>
      <c r="HC310"/>
      <c r="HD310"/>
      <c r="HE310"/>
      <c r="HF310"/>
      <c r="HG310"/>
      <c r="HH310"/>
      <c r="HI310"/>
      <c r="HJ310"/>
      <c r="HK310"/>
      <c r="HL310"/>
      <c r="HM310"/>
      <c r="HN310"/>
      <c r="HO310"/>
      <c r="HP310"/>
      <c r="HQ310"/>
      <c r="HR310"/>
      <c r="HS310"/>
      <c r="HT310"/>
      <c r="HU310"/>
      <c r="HV310"/>
      <c r="HW310"/>
      <c r="HX310"/>
      <c r="HY310"/>
      <c r="HZ310"/>
      <c r="IA310"/>
      <c r="IB310"/>
      <c r="IC310"/>
      <c r="ID310"/>
      <c r="IE310"/>
      <c r="IF310"/>
      <c r="IG310"/>
      <c r="IH310"/>
      <c r="II310"/>
      <c r="IJ310"/>
      <c r="IK310"/>
      <c r="IL310"/>
    </row>
    <row r="311" spans="1:246" s="2" customFormat="1" ht="13.8" hidden="1" x14ac:dyDescent="0.25">
      <c r="A311" s="2">
        <v>212</v>
      </c>
      <c r="B311" s="41">
        <f t="shared" ca="1" si="103"/>
        <v>52018</v>
      </c>
      <c r="C311" s="29">
        <f t="shared" si="105"/>
        <v>21103.298611110949</v>
      </c>
      <c r="D311" s="24"/>
      <c r="E311"/>
      <c r="F311"/>
      <c r="G311"/>
      <c r="H311"/>
      <c r="I311"/>
      <c r="J311"/>
      <c r="K311"/>
      <c r="L311"/>
      <c r="M311"/>
      <c r="N311"/>
      <c r="O311"/>
      <c r="P311"/>
      <c r="Q311"/>
      <c r="R311"/>
      <c r="S311"/>
      <c r="T311"/>
      <c r="U311"/>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c r="CD311"/>
      <c r="CE311"/>
      <c r="CF311"/>
      <c r="CG311"/>
      <c r="CH311"/>
      <c r="CI311"/>
      <c r="CJ311"/>
      <c r="CK311"/>
      <c r="CL311"/>
      <c r="CM311"/>
      <c r="CN311"/>
      <c r="CO311"/>
      <c r="CP311"/>
      <c r="CQ311"/>
      <c r="CR311"/>
      <c r="CS311"/>
      <c r="CT311"/>
      <c r="CU311"/>
      <c r="CV311"/>
      <c r="CW311"/>
      <c r="CX311"/>
      <c r="CY311"/>
      <c r="CZ311"/>
      <c r="DA311"/>
      <c r="DB311"/>
      <c r="DC311"/>
      <c r="DD311"/>
      <c r="DE311"/>
      <c r="DF311"/>
      <c r="DG311"/>
      <c r="DH311"/>
      <c r="DI311"/>
      <c r="DJ311"/>
      <c r="DK311"/>
      <c r="DL311"/>
      <c r="DM311"/>
      <c r="DN311"/>
      <c r="DO311"/>
      <c r="DP311"/>
      <c r="DQ311"/>
      <c r="DR311"/>
      <c r="DS311"/>
      <c r="DT311"/>
      <c r="DU311"/>
      <c r="DV311"/>
      <c r="DW311"/>
      <c r="DX311"/>
      <c r="DY311"/>
      <c r="DZ311"/>
      <c r="EA311"/>
      <c r="EB311"/>
      <c r="EC311"/>
      <c r="ED311"/>
      <c r="EE311"/>
      <c r="EF311"/>
      <c r="EG311"/>
      <c r="EH311"/>
      <c r="EI311"/>
      <c r="EJ311"/>
      <c r="EK311"/>
      <c r="EL311"/>
      <c r="EM311"/>
      <c r="EN311"/>
      <c r="EO311"/>
      <c r="EP311"/>
      <c r="EQ311"/>
      <c r="ER311"/>
      <c r="ES311"/>
      <c r="ET311"/>
      <c r="EU311"/>
      <c r="EV311"/>
      <c r="EW311"/>
      <c r="EX311"/>
      <c r="EY311"/>
      <c r="EZ311"/>
      <c r="FA311"/>
      <c r="FB311"/>
      <c r="FC311"/>
      <c r="FD311"/>
      <c r="FE311"/>
      <c r="FF311"/>
      <c r="FG311"/>
      <c r="FH311"/>
      <c r="FI311"/>
      <c r="FJ311"/>
      <c r="FK311"/>
      <c r="FL311"/>
      <c r="FM311"/>
      <c r="FN311"/>
      <c r="FO311"/>
      <c r="FP311"/>
      <c r="FQ311"/>
      <c r="FR311"/>
      <c r="FS311"/>
      <c r="FT311"/>
      <c r="FU311"/>
      <c r="FV311"/>
      <c r="FW311"/>
      <c r="FX311"/>
      <c r="FY311"/>
      <c r="FZ311"/>
      <c r="GA311"/>
      <c r="GB311"/>
      <c r="GC311"/>
      <c r="GD311"/>
      <c r="GE311"/>
      <c r="GF311"/>
      <c r="GG311"/>
      <c r="GH311"/>
      <c r="GI311"/>
      <c r="GJ311"/>
      <c r="GK311"/>
      <c r="GL311"/>
      <c r="GM311"/>
      <c r="GN311"/>
      <c r="GO311"/>
      <c r="GP311"/>
      <c r="GQ311"/>
      <c r="GR311"/>
      <c r="GS311"/>
      <c r="GT311"/>
      <c r="GU311"/>
      <c r="GV311"/>
      <c r="GW311"/>
      <c r="GX311"/>
      <c r="GY311"/>
      <c r="GZ311"/>
      <c r="HA311"/>
      <c r="HB311"/>
      <c r="HC311"/>
      <c r="HD311"/>
      <c r="HE311"/>
      <c r="HF311"/>
      <c r="HG311"/>
      <c r="HH311"/>
      <c r="HI311"/>
      <c r="HJ311"/>
      <c r="HK311"/>
      <c r="HL311"/>
      <c r="HM311"/>
      <c r="HN311"/>
      <c r="HO311"/>
      <c r="HP311"/>
      <c r="HQ311"/>
      <c r="HR311"/>
      <c r="HS311"/>
      <c r="HT311"/>
      <c r="HU311"/>
      <c r="HV311"/>
      <c r="HW311"/>
      <c r="HX311"/>
      <c r="HY311"/>
      <c r="HZ311"/>
      <c r="IA311"/>
      <c r="IB311"/>
      <c r="IC311"/>
      <c r="ID311"/>
      <c r="IE311"/>
      <c r="IF311"/>
      <c r="IG311"/>
      <c r="IH311"/>
      <c r="II311"/>
      <c r="IJ311"/>
      <c r="IK311"/>
      <c r="IL311"/>
    </row>
    <row r="312" spans="1:246" s="2" customFormat="1" ht="13.8" hidden="1" x14ac:dyDescent="0.25">
      <c r="A312" s="2">
        <v>213</v>
      </c>
      <c r="B312" s="41">
        <f t="shared" ca="1" si="103"/>
        <v>52048</v>
      </c>
      <c r="C312" s="29">
        <f t="shared" si="105"/>
        <v>20878.472222222059</v>
      </c>
      <c r="D312" s="24"/>
      <c r="E312"/>
      <c r="F312"/>
      <c r="G312"/>
      <c r="H312"/>
      <c r="I312"/>
      <c r="J312"/>
      <c r="K312"/>
      <c r="L312"/>
      <c r="M312"/>
      <c r="N312"/>
      <c r="O312"/>
      <c r="P312"/>
      <c r="Q312"/>
      <c r="R312"/>
      <c r="S312"/>
      <c r="T312"/>
      <c r="U312"/>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c r="CY312"/>
      <c r="CZ312"/>
      <c r="DA312"/>
      <c r="DB312"/>
      <c r="DC312"/>
      <c r="DD312"/>
      <c r="DE312"/>
      <c r="DF312"/>
      <c r="DG312"/>
      <c r="DH312"/>
      <c r="DI312"/>
      <c r="DJ312"/>
      <c r="DK312"/>
      <c r="DL312"/>
      <c r="DM312"/>
      <c r="DN312"/>
      <c r="DO312"/>
      <c r="DP312"/>
      <c r="DQ312"/>
      <c r="DR312"/>
      <c r="DS312"/>
      <c r="DT312"/>
      <c r="DU312"/>
      <c r="DV312"/>
      <c r="DW312"/>
      <c r="DX312"/>
      <c r="DY312"/>
      <c r="DZ312"/>
      <c r="EA312"/>
      <c r="EB312"/>
      <c r="EC312"/>
      <c r="ED312"/>
      <c r="EE312"/>
      <c r="EF312"/>
      <c r="EG312"/>
      <c r="EH312"/>
      <c r="EI312"/>
      <c r="EJ312"/>
      <c r="EK312"/>
      <c r="EL312"/>
      <c r="EM312"/>
      <c r="EN312"/>
      <c r="EO312"/>
      <c r="EP312"/>
      <c r="EQ312"/>
      <c r="ER312"/>
      <c r="ES312"/>
      <c r="ET312"/>
      <c r="EU312"/>
      <c r="EV312"/>
      <c r="EW312"/>
      <c r="EX312"/>
      <c r="EY312"/>
      <c r="EZ312"/>
      <c r="FA312"/>
      <c r="FB312"/>
      <c r="FC312"/>
      <c r="FD312"/>
      <c r="FE312"/>
      <c r="FF312"/>
      <c r="FG312"/>
      <c r="FH312"/>
      <c r="FI312"/>
      <c r="FJ312"/>
      <c r="FK312"/>
      <c r="FL312"/>
      <c r="FM312"/>
      <c r="FN312"/>
      <c r="FO312"/>
      <c r="FP312"/>
      <c r="FQ312"/>
      <c r="FR312"/>
      <c r="FS312"/>
      <c r="FT312"/>
      <c r="FU312"/>
      <c r="FV312"/>
      <c r="FW312"/>
      <c r="FX312"/>
      <c r="FY312"/>
      <c r="FZ312"/>
      <c r="GA312"/>
      <c r="GB312"/>
      <c r="GC312"/>
      <c r="GD312"/>
      <c r="GE312"/>
      <c r="GF312"/>
      <c r="GG312"/>
      <c r="GH312"/>
      <c r="GI312"/>
      <c r="GJ312"/>
      <c r="GK312"/>
      <c r="GL312"/>
      <c r="GM312"/>
      <c r="GN312"/>
      <c r="GO312"/>
      <c r="GP312"/>
      <c r="GQ312"/>
      <c r="GR312"/>
      <c r="GS312"/>
      <c r="GT312"/>
      <c r="GU312"/>
      <c r="GV312"/>
      <c r="GW312"/>
      <c r="GX312"/>
      <c r="GY312"/>
      <c r="GZ312"/>
      <c r="HA312"/>
      <c r="HB312"/>
      <c r="HC312"/>
      <c r="HD312"/>
      <c r="HE312"/>
      <c r="HF312"/>
      <c r="HG312"/>
      <c r="HH312"/>
      <c r="HI312"/>
      <c r="HJ312"/>
      <c r="HK312"/>
      <c r="HL312"/>
      <c r="HM312"/>
      <c r="HN312"/>
      <c r="HO312"/>
      <c r="HP312"/>
      <c r="HQ312"/>
      <c r="HR312"/>
      <c r="HS312"/>
      <c r="HT312"/>
      <c r="HU312"/>
      <c r="HV312"/>
      <c r="HW312"/>
      <c r="HX312"/>
      <c r="HY312"/>
      <c r="HZ312"/>
      <c r="IA312"/>
      <c r="IB312"/>
      <c r="IC312"/>
      <c r="ID312"/>
      <c r="IE312"/>
      <c r="IF312"/>
      <c r="IG312"/>
      <c r="IH312"/>
      <c r="II312"/>
      <c r="IJ312"/>
      <c r="IK312"/>
      <c r="IL312"/>
    </row>
    <row r="313" spans="1:246" s="2" customFormat="1" ht="13.8" hidden="1" x14ac:dyDescent="0.25">
      <c r="A313" s="2">
        <v>214</v>
      </c>
      <c r="B313" s="41">
        <f t="shared" ca="1" si="103"/>
        <v>52079</v>
      </c>
      <c r="C313" s="29">
        <f t="shared" si="105"/>
        <v>20653.645833333172</v>
      </c>
      <c r="D313" s="24"/>
      <c r="E313"/>
      <c r="F313"/>
      <c r="G313"/>
      <c r="H313"/>
      <c r="I313"/>
      <c r="J313"/>
      <c r="K313"/>
      <c r="L313"/>
      <c r="M313"/>
      <c r="N313"/>
      <c r="O313"/>
      <c r="P313"/>
      <c r="Q313"/>
      <c r="R313"/>
      <c r="S313"/>
      <c r="T313"/>
      <c r="U313"/>
      <c r="V313"/>
      <c r="W313"/>
      <c r="X313"/>
      <c r="Y313"/>
      <c r="Z313"/>
      <c r="AA313"/>
      <c r="AB313"/>
      <c r="AC313"/>
      <c r="AD313"/>
      <c r="AE313"/>
      <c r="AF313"/>
      <c r="AG313"/>
      <c r="AH313"/>
      <c r="AI313"/>
      <c r="AJ313"/>
      <c r="AK313"/>
      <c r="AL313"/>
      <c r="AM313"/>
      <c r="AN313"/>
      <c r="AO313"/>
      <c r="AP313"/>
      <c r="AQ313"/>
      <c r="AR313"/>
      <c r="AS313"/>
      <c r="AT313"/>
      <c r="AU313"/>
      <c r="AV313"/>
      <c r="AW313"/>
      <c r="AX313"/>
      <c r="AY313"/>
      <c r="AZ313"/>
      <c r="BA313"/>
      <c r="BB313"/>
      <c r="BC313"/>
      <c r="BD313"/>
      <c r="BE313"/>
      <c r="BF313"/>
      <c r="BG313"/>
      <c r="BH313"/>
      <c r="BI313"/>
      <c r="BJ313"/>
      <c r="BK313"/>
      <c r="BL313"/>
      <c r="BM313"/>
      <c r="BN313"/>
      <c r="BO313"/>
      <c r="BP313"/>
      <c r="BQ313"/>
      <c r="BR313"/>
      <c r="BS313"/>
      <c r="BT313"/>
      <c r="BU313"/>
      <c r="BV313"/>
      <c r="BW313"/>
      <c r="BX313"/>
      <c r="BY313"/>
      <c r="BZ313"/>
      <c r="CA313"/>
      <c r="CB313"/>
      <c r="CC313"/>
      <c r="CD313"/>
      <c r="CE313"/>
      <c r="CF313"/>
      <c r="CG313"/>
      <c r="CH313"/>
      <c r="CI313"/>
      <c r="CJ313"/>
      <c r="CK313"/>
      <c r="CL313"/>
      <c r="CM313"/>
      <c r="CN313"/>
      <c r="CO313"/>
      <c r="CP313"/>
      <c r="CQ313"/>
      <c r="CR313"/>
      <c r="CS313"/>
      <c r="CT313"/>
      <c r="CU313"/>
      <c r="CV313"/>
      <c r="CW313"/>
      <c r="CX313"/>
      <c r="CY313"/>
      <c r="CZ313"/>
      <c r="DA313"/>
      <c r="DB313"/>
      <c r="DC313"/>
      <c r="DD313"/>
      <c r="DE313"/>
      <c r="DF313"/>
      <c r="DG313"/>
      <c r="DH313"/>
      <c r="DI313"/>
      <c r="DJ313"/>
      <c r="DK313"/>
      <c r="DL313"/>
      <c r="DM313"/>
      <c r="DN313"/>
      <c r="DO313"/>
      <c r="DP313"/>
      <c r="DQ313"/>
      <c r="DR313"/>
      <c r="DS313"/>
      <c r="DT313"/>
      <c r="DU313"/>
      <c r="DV313"/>
      <c r="DW313"/>
      <c r="DX313"/>
      <c r="DY313"/>
      <c r="DZ313"/>
      <c r="EA313"/>
      <c r="EB313"/>
      <c r="EC313"/>
      <c r="ED313"/>
      <c r="EE313"/>
      <c r="EF313"/>
      <c r="EG313"/>
      <c r="EH313"/>
      <c r="EI313"/>
      <c r="EJ313"/>
      <c r="EK313"/>
      <c r="EL313"/>
      <c r="EM313"/>
      <c r="EN313"/>
      <c r="EO313"/>
      <c r="EP313"/>
      <c r="EQ313"/>
      <c r="ER313"/>
      <c r="ES313"/>
      <c r="ET313"/>
      <c r="EU313"/>
      <c r="EV313"/>
      <c r="EW313"/>
      <c r="EX313"/>
      <c r="EY313"/>
      <c r="EZ313"/>
      <c r="FA313"/>
      <c r="FB313"/>
      <c r="FC313"/>
      <c r="FD313"/>
      <c r="FE313"/>
      <c r="FF313"/>
      <c r="FG313"/>
      <c r="FH313"/>
      <c r="FI313"/>
      <c r="FJ313"/>
      <c r="FK313"/>
      <c r="FL313"/>
      <c r="FM313"/>
      <c r="FN313"/>
      <c r="FO313"/>
      <c r="FP313"/>
      <c r="FQ313"/>
      <c r="FR313"/>
      <c r="FS313"/>
      <c r="FT313"/>
      <c r="FU313"/>
      <c r="FV313"/>
      <c r="FW313"/>
      <c r="FX313"/>
      <c r="FY313"/>
      <c r="FZ313"/>
      <c r="GA313"/>
      <c r="GB313"/>
      <c r="GC313"/>
      <c r="GD313"/>
      <c r="GE313"/>
      <c r="GF313"/>
      <c r="GG313"/>
      <c r="GH313"/>
      <c r="GI313"/>
      <c r="GJ313"/>
      <c r="GK313"/>
      <c r="GL313"/>
      <c r="GM313"/>
      <c r="GN313"/>
      <c r="GO313"/>
      <c r="GP313"/>
      <c r="GQ313"/>
      <c r="GR313"/>
      <c r="GS313"/>
      <c r="GT313"/>
      <c r="GU313"/>
      <c r="GV313"/>
      <c r="GW313"/>
      <c r="GX313"/>
      <c r="GY313"/>
      <c r="GZ313"/>
      <c r="HA313"/>
      <c r="HB313"/>
      <c r="HC313"/>
      <c r="HD313"/>
      <c r="HE313"/>
      <c r="HF313"/>
      <c r="HG313"/>
      <c r="HH313"/>
      <c r="HI313"/>
      <c r="HJ313"/>
      <c r="HK313"/>
      <c r="HL313"/>
      <c r="HM313"/>
      <c r="HN313"/>
      <c r="HO313"/>
      <c r="HP313"/>
      <c r="HQ313"/>
      <c r="HR313"/>
      <c r="HS313"/>
      <c r="HT313"/>
      <c r="HU313"/>
      <c r="HV313"/>
      <c r="HW313"/>
      <c r="HX313"/>
      <c r="HY313"/>
      <c r="HZ313"/>
      <c r="IA313"/>
      <c r="IB313"/>
      <c r="IC313"/>
      <c r="ID313"/>
      <c r="IE313"/>
      <c r="IF313"/>
      <c r="IG313"/>
      <c r="IH313"/>
      <c r="II313"/>
      <c r="IJ313"/>
      <c r="IK313"/>
      <c r="IL313"/>
    </row>
    <row r="314" spans="1:246" s="2" customFormat="1" ht="13.8" hidden="1" x14ac:dyDescent="0.25">
      <c r="A314" s="2">
        <v>215</v>
      </c>
      <c r="B314" s="41">
        <f t="shared" ca="1" si="103"/>
        <v>52110</v>
      </c>
      <c r="C314" s="29">
        <f t="shared" si="105"/>
        <v>20428.819444444285</v>
      </c>
      <c r="D314" s="24"/>
      <c r="E314"/>
      <c r="F314"/>
      <c r="G314"/>
      <c r="H314"/>
      <c r="I314"/>
      <c r="J314"/>
      <c r="K314"/>
      <c r="L314"/>
      <c r="M314"/>
      <c r="N314"/>
      <c r="O314"/>
      <c r="P314"/>
      <c r="Q314"/>
      <c r="R314"/>
      <c r="S314"/>
      <c r="T314"/>
      <c r="U314"/>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c r="CD314"/>
      <c r="CE314"/>
      <c r="CF314"/>
      <c r="CG314"/>
      <c r="CH314"/>
      <c r="CI314"/>
      <c r="CJ314"/>
      <c r="CK314"/>
      <c r="CL314"/>
      <c r="CM314"/>
      <c r="CN314"/>
      <c r="CO314"/>
      <c r="CP314"/>
      <c r="CQ314"/>
      <c r="CR314"/>
      <c r="CS314"/>
      <c r="CT314"/>
      <c r="CU314"/>
      <c r="CV314"/>
      <c r="CW314"/>
      <c r="CX314"/>
      <c r="CY314"/>
      <c r="CZ314"/>
      <c r="DA314"/>
      <c r="DB314"/>
      <c r="DC314"/>
      <c r="DD314"/>
      <c r="DE314"/>
      <c r="DF314"/>
      <c r="DG314"/>
      <c r="DH314"/>
      <c r="DI314"/>
      <c r="DJ314"/>
      <c r="DK314"/>
      <c r="DL314"/>
      <c r="DM314"/>
      <c r="DN314"/>
      <c r="DO314"/>
      <c r="DP314"/>
      <c r="DQ314"/>
      <c r="DR314"/>
      <c r="DS314"/>
      <c r="DT314"/>
      <c r="DU314"/>
      <c r="DV314"/>
      <c r="DW314"/>
      <c r="DX314"/>
      <c r="DY314"/>
      <c r="DZ314"/>
      <c r="EA314"/>
      <c r="EB314"/>
      <c r="EC314"/>
      <c r="ED314"/>
      <c r="EE314"/>
      <c r="EF314"/>
      <c r="EG314"/>
      <c r="EH314"/>
      <c r="EI314"/>
      <c r="EJ314"/>
      <c r="EK314"/>
      <c r="EL314"/>
      <c r="EM314"/>
      <c r="EN314"/>
      <c r="EO314"/>
      <c r="EP314"/>
      <c r="EQ314"/>
      <c r="ER314"/>
      <c r="ES314"/>
      <c r="ET314"/>
      <c r="EU314"/>
      <c r="EV314"/>
      <c r="EW314"/>
      <c r="EX314"/>
      <c r="EY314"/>
      <c r="EZ314"/>
      <c r="FA314"/>
      <c r="FB314"/>
      <c r="FC314"/>
      <c r="FD314"/>
      <c r="FE314"/>
      <c r="FF314"/>
      <c r="FG314"/>
      <c r="FH314"/>
      <c r="FI314"/>
      <c r="FJ314"/>
      <c r="FK314"/>
      <c r="FL314"/>
      <c r="FM314"/>
      <c r="FN314"/>
      <c r="FO314"/>
      <c r="FP314"/>
      <c r="FQ314"/>
      <c r="FR314"/>
      <c r="FS314"/>
      <c r="FT314"/>
      <c r="FU314"/>
      <c r="FV314"/>
      <c r="FW314"/>
      <c r="FX314"/>
      <c r="FY314"/>
      <c r="FZ314"/>
      <c r="GA314"/>
      <c r="GB314"/>
      <c r="GC314"/>
      <c r="GD314"/>
      <c r="GE314"/>
      <c r="GF314"/>
      <c r="GG314"/>
      <c r="GH314"/>
      <c r="GI314"/>
      <c r="GJ314"/>
      <c r="GK314"/>
      <c r="GL314"/>
      <c r="GM314"/>
      <c r="GN314"/>
      <c r="GO314"/>
      <c r="GP314"/>
      <c r="GQ314"/>
      <c r="GR314"/>
      <c r="GS314"/>
      <c r="GT314"/>
      <c r="GU314"/>
      <c r="GV314"/>
      <c r="GW314"/>
      <c r="GX314"/>
      <c r="GY314"/>
      <c r="GZ314"/>
      <c r="HA314"/>
      <c r="HB314"/>
      <c r="HC314"/>
      <c r="HD314"/>
      <c r="HE314"/>
      <c r="HF314"/>
      <c r="HG314"/>
      <c r="HH314"/>
      <c r="HI314"/>
      <c r="HJ314"/>
      <c r="HK314"/>
      <c r="HL314"/>
      <c r="HM314"/>
      <c r="HN314"/>
      <c r="HO314"/>
      <c r="HP314"/>
      <c r="HQ314"/>
      <c r="HR314"/>
      <c r="HS314"/>
      <c r="HT314"/>
      <c r="HU314"/>
      <c r="HV314"/>
      <c r="HW314"/>
      <c r="HX314"/>
      <c r="HY314"/>
      <c r="HZ314"/>
      <c r="IA314"/>
      <c r="IB314"/>
      <c r="IC314"/>
      <c r="ID314"/>
      <c r="IE314"/>
      <c r="IF314"/>
      <c r="IG314"/>
      <c r="IH314"/>
      <c r="II314"/>
      <c r="IJ314"/>
      <c r="IK314"/>
      <c r="IL314"/>
    </row>
    <row r="315" spans="1:246" s="2" customFormat="1" ht="13.8" hidden="1" x14ac:dyDescent="0.25">
      <c r="A315" s="2">
        <v>216</v>
      </c>
      <c r="B315" s="41">
        <f t="shared" ca="1" si="103"/>
        <v>52140</v>
      </c>
      <c r="C315" s="29">
        <f t="shared" si="105"/>
        <v>20203.993055555395</v>
      </c>
      <c r="D315" s="24"/>
      <c r="E315"/>
      <c r="F315"/>
      <c r="G315"/>
      <c r="H315"/>
      <c r="I315"/>
      <c r="J315"/>
      <c r="K315"/>
      <c r="L315"/>
      <c r="M315"/>
      <c r="N315"/>
      <c r="O315"/>
      <c r="P315"/>
      <c r="Q315"/>
      <c r="R315"/>
      <c r="S315"/>
      <c r="T315"/>
      <c r="U315"/>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c r="CY315"/>
      <c r="CZ315"/>
      <c r="DA315"/>
      <c r="DB315"/>
      <c r="DC315"/>
      <c r="DD315"/>
      <c r="DE315"/>
      <c r="DF315"/>
      <c r="DG315"/>
      <c r="DH315"/>
      <c r="DI315"/>
      <c r="DJ315"/>
      <c r="DK315"/>
      <c r="DL315"/>
      <c r="DM315"/>
      <c r="DN315"/>
      <c r="DO315"/>
      <c r="DP315"/>
      <c r="DQ315"/>
      <c r="DR315"/>
      <c r="DS315"/>
      <c r="DT315"/>
      <c r="DU315"/>
      <c r="DV315"/>
      <c r="DW315"/>
      <c r="DX315"/>
      <c r="DY315"/>
      <c r="DZ315"/>
      <c r="EA315"/>
      <c r="EB315"/>
      <c r="EC315"/>
      <c r="ED315"/>
      <c r="EE315"/>
      <c r="EF315"/>
      <c r="EG315"/>
      <c r="EH315"/>
      <c r="EI315"/>
      <c r="EJ315"/>
      <c r="EK315"/>
      <c r="EL315"/>
      <c r="EM315"/>
      <c r="EN315"/>
      <c r="EO315"/>
      <c r="EP315"/>
      <c r="EQ315"/>
      <c r="ER315"/>
      <c r="ES315"/>
      <c r="ET315"/>
      <c r="EU315"/>
      <c r="EV315"/>
      <c r="EW315"/>
      <c r="EX315"/>
      <c r="EY315"/>
      <c r="EZ315"/>
      <c r="FA315"/>
      <c r="FB315"/>
      <c r="FC315"/>
      <c r="FD315"/>
      <c r="FE315"/>
      <c r="FF315"/>
      <c r="FG315"/>
      <c r="FH315"/>
      <c r="FI315"/>
      <c r="FJ315"/>
      <c r="FK315"/>
      <c r="FL315"/>
      <c r="FM315"/>
      <c r="FN315"/>
      <c r="FO315"/>
      <c r="FP315"/>
      <c r="FQ315"/>
      <c r="FR315"/>
      <c r="FS315"/>
      <c r="FT315"/>
      <c r="FU315"/>
      <c r="FV315"/>
      <c r="FW315"/>
      <c r="FX315"/>
      <c r="FY315"/>
      <c r="FZ315"/>
      <c r="GA315"/>
      <c r="GB315"/>
      <c r="GC315"/>
      <c r="GD315"/>
      <c r="GE315"/>
      <c r="GF315"/>
      <c r="GG315"/>
      <c r="GH315"/>
      <c r="GI315"/>
      <c r="GJ315"/>
      <c r="GK315"/>
      <c r="GL315"/>
      <c r="GM315"/>
      <c r="GN315"/>
      <c r="GO315"/>
      <c r="GP315"/>
      <c r="GQ315"/>
      <c r="GR315"/>
      <c r="GS315"/>
      <c r="GT315"/>
      <c r="GU315"/>
      <c r="GV315"/>
      <c r="GW315"/>
      <c r="GX315"/>
      <c r="GY315"/>
      <c r="GZ315"/>
      <c r="HA315"/>
      <c r="HB315"/>
      <c r="HC315"/>
      <c r="HD315"/>
      <c r="HE315"/>
      <c r="HF315"/>
      <c r="HG315"/>
      <c r="HH315"/>
      <c r="HI315"/>
      <c r="HJ315"/>
      <c r="HK315"/>
      <c r="HL315"/>
      <c r="HM315"/>
      <c r="HN315"/>
      <c r="HO315"/>
      <c r="HP315"/>
      <c r="HQ315"/>
      <c r="HR315"/>
      <c r="HS315"/>
      <c r="HT315"/>
      <c r="HU315"/>
      <c r="HV315"/>
      <c r="HW315"/>
      <c r="HX315"/>
      <c r="HY315"/>
      <c r="HZ315"/>
      <c r="IA315"/>
      <c r="IB315"/>
      <c r="IC315"/>
      <c r="ID315"/>
      <c r="IE315"/>
      <c r="IF315"/>
      <c r="IG315"/>
      <c r="IH315"/>
      <c r="II315"/>
      <c r="IJ315"/>
      <c r="IK315"/>
      <c r="IL315"/>
    </row>
    <row r="316" spans="1:246" s="2" customFormat="1" ht="13.8" hidden="1" x14ac:dyDescent="0.25">
      <c r="A316" s="2">
        <v>217</v>
      </c>
      <c r="B316" s="41">
        <f t="shared" ca="1" si="103"/>
        <v>52171</v>
      </c>
      <c r="C316" s="24">
        <f t="shared" ref="C316:C327" si="106">U71</f>
        <v>37779.166666666424</v>
      </c>
      <c r="D316" s="24"/>
      <c r="E316"/>
      <c r="F316"/>
      <c r="G316"/>
      <c r="H316"/>
      <c r="I316"/>
      <c r="J316"/>
      <c r="K316"/>
      <c r="L316"/>
      <c r="M316"/>
      <c r="N316"/>
      <c r="O316"/>
      <c r="P316"/>
      <c r="Q316"/>
      <c r="R316"/>
      <c r="S316"/>
      <c r="T316"/>
      <c r="U316"/>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c r="DC316"/>
      <c r="DD316"/>
      <c r="DE316"/>
      <c r="DF316"/>
      <c r="DG316"/>
      <c r="DH316"/>
      <c r="DI316"/>
      <c r="DJ316"/>
      <c r="DK316"/>
      <c r="DL316"/>
      <c r="DM316"/>
      <c r="DN316"/>
      <c r="DO316"/>
      <c r="DP316"/>
      <c r="DQ316"/>
      <c r="DR316"/>
      <c r="DS316"/>
      <c r="DT316"/>
      <c r="DU316"/>
      <c r="DV316"/>
      <c r="DW316"/>
      <c r="DX316"/>
      <c r="DY316"/>
      <c r="DZ316"/>
      <c r="EA316"/>
      <c r="EB316"/>
      <c r="EC316"/>
      <c r="ED316"/>
      <c r="EE316"/>
      <c r="EF316"/>
      <c r="EG316"/>
      <c r="EH316"/>
      <c r="EI316"/>
      <c r="EJ316"/>
      <c r="EK316"/>
      <c r="EL316"/>
      <c r="EM316"/>
      <c r="EN316"/>
      <c r="EO316"/>
      <c r="EP316"/>
      <c r="EQ316"/>
      <c r="ER316"/>
      <c r="ES316"/>
      <c r="ET316"/>
      <c r="EU316"/>
      <c r="EV316"/>
      <c r="EW316"/>
      <c r="EX316"/>
      <c r="EY316"/>
      <c r="EZ316"/>
      <c r="FA316"/>
      <c r="FB316"/>
      <c r="FC316"/>
      <c r="FD316"/>
      <c r="FE316"/>
      <c r="FF316"/>
      <c r="FG316"/>
      <c r="FH316"/>
      <c r="FI316"/>
      <c r="FJ316"/>
      <c r="FK316"/>
      <c r="FL316"/>
      <c r="FM316"/>
      <c r="FN316"/>
      <c r="FO316"/>
      <c r="FP316"/>
      <c r="FQ316"/>
      <c r="FR316"/>
      <c r="FS316"/>
      <c r="FT316"/>
      <c r="FU316"/>
      <c r="FV316"/>
      <c r="FW316"/>
      <c r="FX316"/>
      <c r="FY316"/>
      <c r="FZ316"/>
      <c r="GA316"/>
      <c r="GB316"/>
      <c r="GC316"/>
      <c r="GD316"/>
      <c r="GE316"/>
      <c r="GF316"/>
      <c r="GG316"/>
      <c r="GH316"/>
      <c r="GI316"/>
      <c r="GJ316"/>
      <c r="GK316"/>
      <c r="GL316"/>
      <c r="GM316"/>
      <c r="GN316"/>
      <c r="GO316"/>
      <c r="GP316"/>
      <c r="GQ316"/>
      <c r="GR316"/>
      <c r="GS316"/>
      <c r="GT316"/>
      <c r="GU316"/>
      <c r="GV316"/>
      <c r="GW316"/>
      <c r="GX316"/>
      <c r="GY316"/>
      <c r="GZ316"/>
      <c r="HA316"/>
      <c r="HB316"/>
      <c r="HC316"/>
      <c r="HD316"/>
      <c r="HE316"/>
      <c r="HF316"/>
      <c r="HG316"/>
      <c r="HH316"/>
      <c r="HI316"/>
      <c r="HJ316"/>
      <c r="HK316"/>
      <c r="HL316"/>
      <c r="HM316"/>
      <c r="HN316"/>
      <c r="HO316"/>
      <c r="HP316"/>
      <c r="HQ316"/>
      <c r="HR316"/>
      <c r="HS316"/>
      <c r="HT316"/>
      <c r="HU316"/>
      <c r="HV316"/>
      <c r="HW316"/>
      <c r="HX316"/>
      <c r="HY316"/>
      <c r="HZ316"/>
      <c r="IA316"/>
      <c r="IB316"/>
      <c r="IC316"/>
      <c r="ID316"/>
      <c r="IE316"/>
      <c r="IF316"/>
      <c r="IG316"/>
      <c r="IH316"/>
      <c r="II316"/>
      <c r="IJ316"/>
      <c r="IK316"/>
      <c r="IL316"/>
    </row>
    <row r="317" spans="1:246" s="2" customFormat="1" ht="13.8" hidden="1" x14ac:dyDescent="0.25">
      <c r="A317" s="2">
        <v>218</v>
      </c>
      <c r="B317" s="41">
        <f t="shared" ca="1" si="103"/>
        <v>52201</v>
      </c>
      <c r="C317" s="24">
        <f t="shared" si="106"/>
        <v>19754.340277777617</v>
      </c>
      <c r="D317" s="24"/>
      <c r="E317"/>
      <c r="F317"/>
      <c r="G317"/>
      <c r="H317"/>
      <c r="I317"/>
      <c r="J317"/>
      <c r="K317"/>
      <c r="L317"/>
      <c r="M317"/>
      <c r="N317"/>
      <c r="O317"/>
      <c r="P317"/>
      <c r="Q317"/>
      <c r="R317"/>
      <c r="S317"/>
      <c r="T317"/>
      <c r="U317"/>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c r="DC317"/>
      <c r="DD317"/>
      <c r="DE317"/>
      <c r="DF317"/>
      <c r="DG317"/>
      <c r="DH317"/>
      <c r="DI317"/>
      <c r="DJ317"/>
      <c r="DK317"/>
      <c r="DL317"/>
      <c r="DM317"/>
      <c r="DN317"/>
      <c r="DO317"/>
      <c r="DP317"/>
      <c r="DQ317"/>
      <c r="DR317"/>
      <c r="DS317"/>
      <c r="DT317"/>
      <c r="DU317"/>
      <c r="DV317"/>
      <c r="DW317"/>
      <c r="DX317"/>
      <c r="DY317"/>
      <c r="DZ317"/>
      <c r="EA317"/>
      <c r="EB317"/>
      <c r="EC317"/>
      <c r="ED317"/>
      <c r="EE317"/>
      <c r="EF317"/>
      <c r="EG317"/>
      <c r="EH317"/>
      <c r="EI317"/>
      <c r="EJ317"/>
      <c r="EK317"/>
      <c r="EL317"/>
      <c r="EM317"/>
      <c r="EN317"/>
      <c r="EO317"/>
      <c r="EP317"/>
      <c r="EQ317"/>
      <c r="ER317"/>
      <c r="ES317"/>
      <c r="ET317"/>
      <c r="EU317"/>
      <c r="EV317"/>
      <c r="EW317"/>
      <c r="EX317"/>
      <c r="EY317"/>
      <c r="EZ317"/>
      <c r="FA317"/>
      <c r="FB317"/>
      <c r="FC317"/>
      <c r="FD317"/>
      <c r="FE317"/>
      <c r="FF317"/>
      <c r="FG317"/>
      <c r="FH317"/>
      <c r="FI317"/>
      <c r="FJ317"/>
      <c r="FK317"/>
      <c r="FL317"/>
      <c r="FM317"/>
      <c r="FN317"/>
      <c r="FO317"/>
      <c r="FP317"/>
      <c r="FQ317"/>
      <c r="FR317"/>
      <c r="FS317"/>
      <c r="FT317"/>
      <c r="FU317"/>
      <c r="FV317"/>
      <c r="FW317"/>
      <c r="FX317"/>
      <c r="FY317"/>
      <c r="FZ317"/>
      <c r="GA317"/>
      <c r="GB317"/>
      <c r="GC317"/>
      <c r="GD317"/>
      <c r="GE317"/>
      <c r="GF317"/>
      <c r="GG317"/>
      <c r="GH317"/>
      <c r="GI317"/>
      <c r="GJ317"/>
      <c r="GK317"/>
      <c r="GL317"/>
      <c r="GM317"/>
      <c r="GN317"/>
      <c r="GO317"/>
      <c r="GP317"/>
      <c r="GQ317"/>
      <c r="GR317"/>
      <c r="GS317"/>
      <c r="GT317"/>
      <c r="GU317"/>
      <c r="GV317"/>
      <c r="GW317"/>
      <c r="GX317"/>
      <c r="GY317"/>
      <c r="GZ317"/>
      <c r="HA317"/>
      <c r="HB317"/>
      <c r="HC317"/>
      <c r="HD317"/>
      <c r="HE317"/>
      <c r="HF317"/>
      <c r="HG317"/>
      <c r="HH317"/>
      <c r="HI317"/>
      <c r="HJ317"/>
      <c r="HK317"/>
      <c r="HL317"/>
      <c r="HM317"/>
      <c r="HN317"/>
      <c r="HO317"/>
      <c r="HP317"/>
      <c r="HQ317"/>
      <c r="HR317"/>
      <c r="HS317"/>
      <c r="HT317"/>
      <c r="HU317"/>
      <c r="HV317"/>
      <c r="HW317"/>
      <c r="HX317"/>
      <c r="HY317"/>
      <c r="HZ317"/>
      <c r="IA317"/>
      <c r="IB317"/>
      <c r="IC317"/>
      <c r="ID317"/>
      <c r="IE317"/>
      <c r="IF317"/>
      <c r="IG317"/>
      <c r="IH317"/>
      <c r="II317"/>
      <c r="IJ317"/>
      <c r="IK317"/>
      <c r="IL317"/>
    </row>
    <row r="318" spans="1:246" s="2" customFormat="1" ht="13.8" hidden="1" x14ac:dyDescent="0.25">
      <c r="A318" s="2">
        <v>219</v>
      </c>
      <c r="B318" s="41">
        <f t="shared" ca="1" si="103"/>
        <v>52232</v>
      </c>
      <c r="C318" s="24">
        <f t="shared" si="106"/>
        <v>19529.51388888873</v>
      </c>
      <c r="D318" s="24"/>
      <c r="E318"/>
      <c r="F318"/>
      <c r="G318"/>
      <c r="H318"/>
      <c r="I318"/>
      <c r="J318"/>
      <c r="K318"/>
      <c r="L318"/>
      <c r="M318"/>
      <c r="N318"/>
      <c r="O318"/>
      <c r="P318"/>
      <c r="Q318"/>
      <c r="R318"/>
      <c r="S318"/>
      <c r="T318"/>
      <c r="U318"/>
      <c r="V318"/>
      <c r="W318"/>
      <c r="X318"/>
      <c r="Y318"/>
      <c r="Z318"/>
      <c r="AA318"/>
      <c r="AB318"/>
      <c r="AC318"/>
      <c r="AD318"/>
      <c r="AE318"/>
      <c r="AF318"/>
      <c r="AG318"/>
      <c r="AH318"/>
      <c r="AI318"/>
      <c r="AJ318"/>
      <c r="AK318"/>
      <c r="AL318"/>
      <c r="AM318"/>
      <c r="AN318"/>
      <c r="AO318"/>
      <c r="AP318"/>
      <c r="AQ318"/>
      <c r="AR318"/>
      <c r="AS318"/>
      <c r="AT318"/>
      <c r="AU318"/>
      <c r="AV318"/>
      <c r="AW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c r="CD318"/>
      <c r="CE318"/>
      <c r="CF318"/>
      <c r="CG318"/>
      <c r="CH318"/>
      <c r="CI318"/>
      <c r="CJ318"/>
      <c r="CK318"/>
      <c r="CL318"/>
      <c r="CM318"/>
      <c r="CN318"/>
      <c r="CO318"/>
      <c r="CP318"/>
      <c r="CQ318"/>
      <c r="CR318"/>
      <c r="CS318"/>
      <c r="CT318"/>
      <c r="CU318"/>
      <c r="CV318"/>
      <c r="CW318"/>
      <c r="CX318"/>
      <c r="CY318"/>
      <c r="CZ318"/>
      <c r="DA318"/>
      <c r="DB318"/>
      <c r="DC318"/>
      <c r="DD318"/>
      <c r="DE318"/>
      <c r="DF318"/>
      <c r="DG318"/>
      <c r="DH318"/>
      <c r="DI318"/>
      <c r="DJ318"/>
      <c r="DK318"/>
      <c r="DL318"/>
      <c r="DM318"/>
      <c r="DN318"/>
      <c r="DO318"/>
      <c r="DP318"/>
      <c r="DQ318"/>
      <c r="DR318"/>
      <c r="DS318"/>
      <c r="DT318"/>
      <c r="DU318"/>
      <c r="DV318"/>
      <c r="DW318"/>
      <c r="DX318"/>
      <c r="DY318"/>
      <c r="DZ318"/>
      <c r="EA318"/>
      <c r="EB318"/>
      <c r="EC318"/>
      <c r="ED318"/>
      <c r="EE318"/>
      <c r="EF318"/>
      <c r="EG318"/>
      <c r="EH318"/>
      <c r="EI318"/>
      <c r="EJ318"/>
      <c r="EK318"/>
      <c r="EL318"/>
      <c r="EM318"/>
      <c r="EN318"/>
      <c r="EO318"/>
      <c r="EP318"/>
      <c r="EQ318"/>
      <c r="ER318"/>
      <c r="ES318"/>
      <c r="ET318"/>
      <c r="EU318"/>
      <c r="EV318"/>
      <c r="EW318"/>
      <c r="EX318"/>
      <c r="EY318"/>
      <c r="EZ318"/>
      <c r="FA318"/>
      <c r="FB318"/>
      <c r="FC318"/>
      <c r="FD318"/>
      <c r="FE318"/>
      <c r="FF318"/>
      <c r="FG318"/>
      <c r="FH318"/>
      <c r="FI318"/>
      <c r="FJ318"/>
      <c r="FK318"/>
      <c r="FL318"/>
      <c r="FM318"/>
      <c r="FN318"/>
      <c r="FO318"/>
      <c r="FP318"/>
      <c r="FQ318"/>
      <c r="FR318"/>
      <c r="FS318"/>
      <c r="FT318"/>
      <c r="FU318"/>
      <c r="FV318"/>
      <c r="FW318"/>
      <c r="FX318"/>
      <c r="FY318"/>
      <c r="FZ318"/>
      <c r="GA318"/>
      <c r="GB318"/>
      <c r="GC318"/>
      <c r="GD318"/>
      <c r="GE318"/>
      <c r="GF318"/>
      <c r="GG318"/>
      <c r="GH318"/>
      <c r="GI318"/>
      <c r="GJ318"/>
      <c r="GK318"/>
      <c r="GL318"/>
      <c r="GM318"/>
      <c r="GN318"/>
      <c r="GO318"/>
      <c r="GP318"/>
      <c r="GQ318"/>
      <c r="GR318"/>
      <c r="GS318"/>
      <c r="GT318"/>
      <c r="GU318"/>
      <c r="GV318"/>
      <c r="GW318"/>
      <c r="GX318"/>
      <c r="GY318"/>
      <c r="GZ318"/>
      <c r="HA318"/>
      <c r="HB318"/>
      <c r="HC318"/>
      <c r="HD318"/>
      <c r="HE318"/>
      <c r="HF318"/>
      <c r="HG318"/>
      <c r="HH318"/>
      <c r="HI318"/>
      <c r="HJ318"/>
      <c r="HK318"/>
      <c r="HL318"/>
      <c r="HM318"/>
      <c r="HN318"/>
      <c r="HO318"/>
      <c r="HP318"/>
      <c r="HQ318"/>
      <c r="HR318"/>
      <c r="HS318"/>
      <c r="HT318"/>
      <c r="HU318"/>
      <c r="HV318"/>
      <c r="HW318"/>
      <c r="HX318"/>
      <c r="HY318"/>
      <c r="HZ318"/>
      <c r="IA318"/>
      <c r="IB318"/>
      <c r="IC318"/>
      <c r="ID318"/>
      <c r="IE318"/>
      <c r="IF318"/>
      <c r="IG318"/>
      <c r="IH318"/>
      <c r="II318"/>
      <c r="IJ318"/>
      <c r="IK318"/>
      <c r="IL318"/>
    </row>
    <row r="319" spans="1:246" s="2" customFormat="1" ht="13.8" hidden="1" x14ac:dyDescent="0.25">
      <c r="A319" s="2">
        <v>220</v>
      </c>
      <c r="B319" s="41">
        <f t="shared" ca="1" si="103"/>
        <v>52263</v>
      </c>
      <c r="C319" s="24">
        <f t="shared" si="106"/>
        <v>19304.68749999984</v>
      </c>
      <c r="D319" s="24"/>
      <c r="E319"/>
      <c r="F319"/>
      <c r="G319"/>
      <c r="H319"/>
      <c r="I319"/>
      <c r="J319"/>
      <c r="K319"/>
      <c r="L319"/>
      <c r="M319"/>
      <c r="N319"/>
      <c r="O319"/>
      <c r="P319"/>
      <c r="Q319"/>
      <c r="R319"/>
      <c r="S319"/>
      <c r="T319"/>
      <c r="U319"/>
      <c r="V319"/>
      <c r="W319"/>
      <c r="X319"/>
      <c r="Y319"/>
      <c r="Z319"/>
      <c r="AA319"/>
      <c r="AB319"/>
      <c r="AC319"/>
      <c r="AD319"/>
      <c r="AE319"/>
      <c r="AF319"/>
      <c r="AG319"/>
      <c r="AH319"/>
      <c r="AI319"/>
      <c r="AJ319"/>
      <c r="AK319"/>
      <c r="AL319"/>
      <c r="AM319"/>
      <c r="AN319"/>
      <c r="AO319"/>
      <c r="AP319"/>
      <c r="AQ319"/>
      <c r="AR319"/>
      <c r="AS319"/>
      <c r="AT319"/>
      <c r="AU319"/>
      <c r="AV319"/>
      <c r="AW319"/>
      <c r="AX319"/>
      <c r="AY319"/>
      <c r="AZ319"/>
      <c r="BA319"/>
      <c r="BB319"/>
      <c r="BC319"/>
      <c r="BD319"/>
      <c r="BE319"/>
      <c r="BF319"/>
      <c r="BG319"/>
      <c r="BH319"/>
      <c r="BI319"/>
      <c r="BJ319"/>
      <c r="BK319"/>
      <c r="BL319"/>
      <c r="BM319"/>
      <c r="BN319"/>
      <c r="BO319"/>
      <c r="BP319"/>
      <c r="BQ319"/>
      <c r="BR319"/>
      <c r="BS319"/>
      <c r="BT319"/>
      <c r="BU319"/>
      <c r="BV319"/>
      <c r="BW319"/>
      <c r="BX319"/>
      <c r="BY319"/>
      <c r="BZ319"/>
      <c r="CA319"/>
      <c r="CB319"/>
      <c r="CC319"/>
      <c r="CD319"/>
      <c r="CE319"/>
      <c r="CF319"/>
      <c r="CG319"/>
      <c r="CH319"/>
      <c r="CI319"/>
      <c r="CJ319"/>
      <c r="CK319"/>
      <c r="CL319"/>
      <c r="CM319"/>
      <c r="CN319"/>
      <c r="CO319"/>
      <c r="CP319"/>
      <c r="CQ319"/>
      <c r="CR319"/>
      <c r="CS319"/>
      <c r="CT319"/>
      <c r="CU319"/>
      <c r="CV319"/>
      <c r="CW319"/>
      <c r="CX319"/>
      <c r="CY319"/>
      <c r="CZ319"/>
      <c r="DA319"/>
      <c r="DB319"/>
      <c r="DC319"/>
      <c r="DD319"/>
      <c r="DE319"/>
      <c r="DF319"/>
      <c r="DG319"/>
      <c r="DH319"/>
      <c r="DI319"/>
      <c r="DJ319"/>
      <c r="DK319"/>
      <c r="DL319"/>
      <c r="DM319"/>
      <c r="DN319"/>
      <c r="DO319"/>
      <c r="DP319"/>
      <c r="DQ319"/>
      <c r="DR319"/>
      <c r="DS319"/>
      <c r="DT319"/>
      <c r="DU319"/>
      <c r="DV319"/>
      <c r="DW319"/>
      <c r="DX319"/>
      <c r="DY319"/>
      <c r="DZ319"/>
      <c r="EA319"/>
      <c r="EB319"/>
      <c r="EC319"/>
      <c r="ED319"/>
      <c r="EE319"/>
      <c r="EF319"/>
      <c r="EG319"/>
      <c r="EH319"/>
      <c r="EI319"/>
      <c r="EJ319"/>
      <c r="EK319"/>
      <c r="EL319"/>
      <c r="EM319"/>
      <c r="EN319"/>
      <c r="EO319"/>
      <c r="EP319"/>
      <c r="EQ319"/>
      <c r="ER319"/>
      <c r="ES319"/>
      <c r="ET319"/>
      <c r="EU319"/>
      <c r="EV319"/>
      <c r="EW319"/>
      <c r="EX319"/>
      <c r="EY319"/>
      <c r="EZ319"/>
      <c r="FA319"/>
      <c r="FB319"/>
      <c r="FC319"/>
      <c r="FD319"/>
      <c r="FE319"/>
      <c r="FF319"/>
      <c r="FG319"/>
      <c r="FH319"/>
      <c r="FI319"/>
      <c r="FJ319"/>
      <c r="FK319"/>
      <c r="FL319"/>
      <c r="FM319"/>
      <c r="FN319"/>
      <c r="FO319"/>
      <c r="FP319"/>
      <c r="FQ319"/>
      <c r="FR319"/>
      <c r="FS319"/>
      <c r="FT319"/>
      <c r="FU319"/>
      <c r="FV319"/>
      <c r="FW319"/>
      <c r="FX319"/>
      <c r="FY319"/>
      <c r="FZ319"/>
      <c r="GA319"/>
      <c r="GB319"/>
      <c r="GC319"/>
      <c r="GD319"/>
      <c r="GE319"/>
      <c r="GF319"/>
      <c r="GG319"/>
      <c r="GH319"/>
      <c r="GI319"/>
      <c r="GJ319"/>
      <c r="GK319"/>
      <c r="GL319"/>
      <c r="GM319"/>
      <c r="GN319"/>
      <c r="GO319"/>
      <c r="GP319"/>
      <c r="GQ319"/>
      <c r="GR319"/>
      <c r="GS319"/>
      <c r="GT319"/>
      <c r="GU319"/>
      <c r="GV319"/>
      <c r="GW319"/>
      <c r="GX319"/>
      <c r="GY319"/>
      <c r="GZ319"/>
      <c r="HA319"/>
      <c r="HB319"/>
      <c r="HC319"/>
      <c r="HD319"/>
      <c r="HE319"/>
      <c r="HF319"/>
      <c r="HG319"/>
      <c r="HH319"/>
      <c r="HI319"/>
      <c r="HJ319"/>
      <c r="HK319"/>
      <c r="HL319"/>
      <c r="HM319"/>
      <c r="HN319"/>
      <c r="HO319"/>
      <c r="HP319"/>
      <c r="HQ319"/>
      <c r="HR319"/>
      <c r="HS319"/>
      <c r="HT319"/>
      <c r="HU319"/>
      <c r="HV319"/>
      <c r="HW319"/>
      <c r="HX319"/>
      <c r="HY319"/>
      <c r="HZ319"/>
      <c r="IA319"/>
      <c r="IB319"/>
      <c r="IC319"/>
      <c r="ID319"/>
      <c r="IE319"/>
      <c r="IF319"/>
      <c r="IG319"/>
      <c r="IH319"/>
      <c r="II319"/>
      <c r="IJ319"/>
      <c r="IK319"/>
      <c r="IL319"/>
    </row>
    <row r="320" spans="1:246" s="2" customFormat="1" ht="13.8" hidden="1" x14ac:dyDescent="0.25">
      <c r="A320" s="2">
        <v>221</v>
      </c>
      <c r="B320" s="41">
        <f t="shared" ca="1" si="103"/>
        <v>52291</v>
      </c>
      <c r="C320" s="24">
        <f t="shared" si="106"/>
        <v>19079.861111110949</v>
      </c>
      <c r="D320" s="24"/>
      <c r="E320"/>
      <c r="F320"/>
      <c r="G320"/>
      <c r="H320"/>
      <c r="I320"/>
      <c r="J320"/>
      <c r="K320"/>
      <c r="L320"/>
      <c r="M320"/>
      <c r="N320"/>
      <c r="O320"/>
      <c r="P320"/>
      <c r="Q320"/>
      <c r="R320"/>
      <c r="S320"/>
      <c r="T320"/>
      <c r="U320"/>
      <c r="V320"/>
      <c r="W320"/>
      <c r="X320"/>
      <c r="Y320"/>
      <c r="Z320"/>
      <c r="AA320"/>
      <c r="AB320"/>
      <c r="AC320"/>
      <c r="AD320"/>
      <c r="AE320"/>
      <c r="AF320"/>
      <c r="AG320"/>
      <c r="AH320"/>
      <c r="AI320"/>
      <c r="AJ320"/>
      <c r="AK320"/>
      <c r="AL320"/>
      <c r="AM320"/>
      <c r="AN320"/>
      <c r="AO320"/>
      <c r="AP320"/>
      <c r="AQ320"/>
      <c r="AR320"/>
      <c r="AS320"/>
      <c r="AT320"/>
      <c r="AU320"/>
      <c r="AV320"/>
      <c r="AW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c r="CD320"/>
      <c r="CE320"/>
      <c r="CF320"/>
      <c r="CG320"/>
      <c r="CH320"/>
      <c r="CI320"/>
      <c r="CJ320"/>
      <c r="CK320"/>
      <c r="CL320"/>
      <c r="CM320"/>
      <c r="CN320"/>
      <c r="CO320"/>
      <c r="CP320"/>
      <c r="CQ320"/>
      <c r="CR320"/>
      <c r="CS320"/>
      <c r="CT320"/>
      <c r="CU320"/>
      <c r="CV320"/>
      <c r="CW320"/>
      <c r="CX320"/>
      <c r="CY320"/>
      <c r="CZ320"/>
      <c r="DA320"/>
      <c r="DB320"/>
      <c r="DC320"/>
      <c r="DD320"/>
      <c r="DE320"/>
      <c r="DF320"/>
      <c r="DG320"/>
      <c r="DH320"/>
      <c r="DI320"/>
      <c r="DJ320"/>
      <c r="DK320"/>
      <c r="DL320"/>
      <c r="DM320"/>
      <c r="DN320"/>
      <c r="DO320"/>
      <c r="DP320"/>
      <c r="DQ320"/>
      <c r="DR320"/>
      <c r="DS320"/>
      <c r="DT320"/>
      <c r="DU320"/>
      <c r="DV320"/>
      <c r="DW320"/>
      <c r="DX320"/>
      <c r="DY320"/>
      <c r="DZ320"/>
      <c r="EA320"/>
      <c r="EB320"/>
      <c r="EC320"/>
      <c r="ED320"/>
      <c r="EE320"/>
      <c r="EF320"/>
      <c r="EG320"/>
      <c r="EH320"/>
      <c r="EI320"/>
      <c r="EJ320"/>
      <c r="EK320"/>
      <c r="EL320"/>
      <c r="EM320"/>
      <c r="EN320"/>
      <c r="EO320"/>
      <c r="EP320"/>
      <c r="EQ320"/>
      <c r="ER320"/>
      <c r="ES320"/>
      <c r="ET320"/>
      <c r="EU320"/>
      <c r="EV320"/>
      <c r="EW320"/>
      <c r="EX320"/>
      <c r="EY320"/>
      <c r="EZ320"/>
      <c r="FA320"/>
      <c r="FB320"/>
      <c r="FC320"/>
      <c r="FD320"/>
      <c r="FE320"/>
      <c r="FF320"/>
      <c r="FG320"/>
      <c r="FH320"/>
      <c r="FI320"/>
      <c r="FJ320"/>
      <c r="FK320"/>
      <c r="FL320"/>
      <c r="FM320"/>
      <c r="FN320"/>
      <c r="FO320"/>
      <c r="FP320"/>
      <c r="FQ320"/>
      <c r="FR320"/>
      <c r="FS320"/>
      <c r="FT320"/>
      <c r="FU320"/>
      <c r="FV320"/>
      <c r="FW320"/>
      <c r="FX320"/>
      <c r="FY320"/>
      <c r="FZ320"/>
      <c r="GA320"/>
      <c r="GB320"/>
      <c r="GC320"/>
      <c r="GD320"/>
      <c r="GE320"/>
      <c r="GF320"/>
      <c r="GG320"/>
      <c r="GH320"/>
      <c r="GI320"/>
      <c r="GJ320"/>
      <c r="GK320"/>
      <c r="GL320"/>
      <c r="GM320"/>
      <c r="GN320"/>
      <c r="GO320"/>
      <c r="GP320"/>
      <c r="GQ320"/>
      <c r="GR320"/>
      <c r="GS320"/>
      <c r="GT320"/>
      <c r="GU320"/>
      <c r="GV320"/>
      <c r="GW320"/>
      <c r="GX320"/>
      <c r="GY320"/>
      <c r="GZ320"/>
      <c r="HA320"/>
      <c r="HB320"/>
      <c r="HC320"/>
      <c r="HD320"/>
      <c r="HE320"/>
      <c r="HF320"/>
      <c r="HG320"/>
      <c r="HH320"/>
      <c r="HI320"/>
      <c r="HJ320"/>
      <c r="HK320"/>
      <c r="HL320"/>
      <c r="HM320"/>
      <c r="HN320"/>
      <c r="HO320"/>
      <c r="HP320"/>
      <c r="HQ320"/>
      <c r="HR320"/>
      <c r="HS320"/>
      <c r="HT320"/>
      <c r="HU320"/>
      <c r="HV320"/>
      <c r="HW320"/>
      <c r="HX320"/>
      <c r="HY320"/>
      <c r="HZ320"/>
      <c r="IA320"/>
      <c r="IB320"/>
      <c r="IC320"/>
      <c r="ID320"/>
      <c r="IE320"/>
      <c r="IF320"/>
      <c r="IG320"/>
      <c r="IH320"/>
      <c r="II320"/>
      <c r="IJ320"/>
      <c r="IK320"/>
      <c r="IL320"/>
    </row>
    <row r="321" spans="1:246" s="2" customFormat="1" ht="13.8" hidden="1" x14ac:dyDescent="0.25">
      <c r="A321" s="2">
        <v>222</v>
      </c>
      <c r="B321" s="41">
        <f t="shared" ca="1" si="103"/>
        <v>52322</v>
      </c>
      <c r="C321" s="24">
        <f t="shared" si="106"/>
        <v>18855.034722222063</v>
      </c>
      <c r="D321" s="24"/>
      <c r="E321"/>
      <c r="F321"/>
      <c r="G321"/>
      <c r="H321"/>
      <c r="I321"/>
      <c r="J321"/>
      <c r="K321"/>
      <c r="L321"/>
      <c r="M321"/>
      <c r="N321"/>
      <c r="O321"/>
      <c r="P321"/>
      <c r="Q321"/>
      <c r="R321"/>
      <c r="S321"/>
      <c r="T321"/>
      <c r="U321"/>
      <c r="V321"/>
      <c r="W321"/>
      <c r="X321"/>
      <c r="Y321"/>
      <c r="Z321"/>
      <c r="AA321"/>
      <c r="AB321"/>
      <c r="AC321"/>
      <c r="AD321"/>
      <c r="AE321"/>
      <c r="AF321"/>
      <c r="AG321"/>
      <c r="AH321"/>
      <c r="AI321"/>
      <c r="AJ321"/>
      <c r="AK321"/>
      <c r="AL321"/>
      <c r="AM321"/>
      <c r="AN321"/>
      <c r="AO321"/>
      <c r="AP321"/>
      <c r="AQ321"/>
      <c r="AR321"/>
      <c r="AS321"/>
      <c r="AT321"/>
      <c r="AU321"/>
      <c r="AV321"/>
      <c r="AW321"/>
      <c r="AX321"/>
      <c r="AY321"/>
      <c r="AZ321"/>
      <c r="BA321"/>
      <c r="BB321"/>
      <c r="BC321"/>
      <c r="BD321"/>
      <c r="BE321"/>
      <c r="BF321"/>
      <c r="BG321"/>
      <c r="BH321"/>
      <c r="BI321"/>
      <c r="BJ321"/>
      <c r="BK321"/>
      <c r="BL321"/>
      <c r="BM321"/>
      <c r="BN321"/>
      <c r="BO321"/>
      <c r="BP321"/>
      <c r="BQ321"/>
      <c r="BR321"/>
      <c r="BS321"/>
      <c r="BT321"/>
      <c r="BU321"/>
      <c r="BV321"/>
      <c r="BW321"/>
      <c r="BX321"/>
      <c r="BY321"/>
      <c r="BZ321"/>
      <c r="CA321"/>
      <c r="CB321"/>
      <c r="CC321"/>
      <c r="CD321"/>
      <c r="CE321"/>
      <c r="CF321"/>
      <c r="CG321"/>
      <c r="CH321"/>
      <c r="CI321"/>
      <c r="CJ321"/>
      <c r="CK321"/>
      <c r="CL321"/>
      <c r="CM321"/>
      <c r="CN321"/>
      <c r="CO321"/>
      <c r="CP321"/>
      <c r="CQ321"/>
      <c r="CR321"/>
      <c r="CS321"/>
      <c r="CT321"/>
      <c r="CU321"/>
      <c r="CV321"/>
      <c r="CW321"/>
      <c r="CX321"/>
      <c r="CY321"/>
      <c r="CZ321"/>
      <c r="DA321"/>
      <c r="DB321"/>
      <c r="DC321"/>
      <c r="DD321"/>
      <c r="DE321"/>
      <c r="DF321"/>
      <c r="DG321"/>
      <c r="DH321"/>
      <c r="DI321"/>
      <c r="DJ321"/>
      <c r="DK321"/>
      <c r="DL321"/>
      <c r="DM321"/>
      <c r="DN321"/>
      <c r="DO321"/>
      <c r="DP321"/>
      <c r="DQ321"/>
      <c r="DR321"/>
      <c r="DS321"/>
      <c r="DT321"/>
      <c r="DU321"/>
      <c r="DV321"/>
      <c r="DW321"/>
      <c r="DX321"/>
      <c r="DY321"/>
      <c r="DZ321"/>
      <c r="EA321"/>
      <c r="EB321"/>
      <c r="EC321"/>
      <c r="ED321"/>
      <c r="EE321"/>
      <c r="EF321"/>
      <c r="EG321"/>
      <c r="EH321"/>
      <c r="EI321"/>
      <c r="EJ321"/>
      <c r="EK321"/>
      <c r="EL321"/>
      <c r="EM321"/>
      <c r="EN321"/>
      <c r="EO321"/>
      <c r="EP321"/>
      <c r="EQ321"/>
      <c r="ER321"/>
      <c r="ES321"/>
      <c r="ET321"/>
      <c r="EU321"/>
      <c r="EV321"/>
      <c r="EW321"/>
      <c r="EX321"/>
      <c r="EY321"/>
      <c r="EZ321"/>
      <c r="FA321"/>
      <c r="FB321"/>
      <c r="FC321"/>
      <c r="FD321"/>
      <c r="FE321"/>
      <c r="FF321"/>
      <c r="FG321"/>
      <c r="FH321"/>
      <c r="FI321"/>
      <c r="FJ321"/>
      <c r="FK321"/>
      <c r="FL321"/>
      <c r="FM321"/>
      <c r="FN321"/>
      <c r="FO321"/>
      <c r="FP321"/>
      <c r="FQ321"/>
      <c r="FR321"/>
      <c r="FS321"/>
      <c r="FT321"/>
      <c r="FU321"/>
      <c r="FV321"/>
      <c r="FW321"/>
      <c r="FX321"/>
      <c r="FY321"/>
      <c r="FZ321"/>
      <c r="GA321"/>
      <c r="GB321"/>
      <c r="GC321"/>
      <c r="GD321"/>
      <c r="GE321"/>
      <c r="GF321"/>
      <c r="GG321"/>
      <c r="GH321"/>
      <c r="GI321"/>
      <c r="GJ321"/>
      <c r="GK321"/>
      <c r="GL321"/>
      <c r="GM321"/>
      <c r="GN321"/>
      <c r="GO321"/>
      <c r="GP321"/>
      <c r="GQ321"/>
      <c r="GR321"/>
      <c r="GS321"/>
      <c r="GT321"/>
      <c r="GU321"/>
      <c r="GV321"/>
      <c r="GW321"/>
      <c r="GX321"/>
      <c r="GY321"/>
      <c r="GZ321"/>
      <c r="HA321"/>
      <c r="HB321"/>
      <c r="HC321"/>
      <c r="HD321"/>
      <c r="HE321"/>
      <c r="HF321"/>
      <c r="HG321"/>
      <c r="HH321"/>
      <c r="HI321"/>
      <c r="HJ321"/>
      <c r="HK321"/>
      <c r="HL321"/>
      <c r="HM321"/>
      <c r="HN321"/>
      <c r="HO321"/>
      <c r="HP321"/>
      <c r="HQ321"/>
      <c r="HR321"/>
      <c r="HS321"/>
      <c r="HT321"/>
      <c r="HU321"/>
      <c r="HV321"/>
      <c r="HW321"/>
      <c r="HX321"/>
      <c r="HY321"/>
      <c r="HZ321"/>
      <c r="IA321"/>
      <c r="IB321"/>
      <c r="IC321"/>
      <c r="ID321"/>
      <c r="IE321"/>
      <c r="IF321"/>
      <c r="IG321"/>
      <c r="IH321"/>
      <c r="II321"/>
      <c r="IJ321"/>
      <c r="IK321"/>
      <c r="IL321"/>
    </row>
    <row r="322" spans="1:246" s="2" customFormat="1" ht="13.8" hidden="1" x14ac:dyDescent="0.25">
      <c r="A322" s="2">
        <v>223</v>
      </c>
      <c r="B322" s="41">
        <f t="shared" ca="1" si="103"/>
        <v>52352</v>
      </c>
      <c r="C322" s="24">
        <f t="shared" si="106"/>
        <v>18630.208333333176</v>
      </c>
      <c r="D322" s="24"/>
      <c r="E322"/>
      <c r="F322"/>
      <c r="G322"/>
      <c r="H322"/>
      <c r="I322"/>
      <c r="J322"/>
      <c r="K322"/>
      <c r="L322"/>
      <c r="M322"/>
      <c r="N322"/>
      <c r="O322"/>
      <c r="P322"/>
      <c r="Q322"/>
      <c r="R322"/>
      <c r="S322"/>
      <c r="T322"/>
      <c r="U322"/>
      <c r="V322"/>
      <c r="W322"/>
      <c r="X322"/>
      <c r="Y322"/>
      <c r="Z322"/>
      <c r="AA322"/>
      <c r="AB322"/>
      <c r="AC322"/>
      <c r="AD322"/>
      <c r="AE322"/>
      <c r="AF322"/>
      <c r="AG322"/>
      <c r="AH322"/>
      <c r="AI322"/>
      <c r="AJ322"/>
      <c r="AK322"/>
      <c r="AL322"/>
      <c r="AM322"/>
      <c r="AN322"/>
      <c r="AO322"/>
      <c r="AP322"/>
      <c r="AQ322"/>
      <c r="AR322"/>
      <c r="AS322"/>
      <c r="AT322"/>
      <c r="AU322"/>
      <c r="AV322"/>
      <c r="AW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c r="CD322"/>
      <c r="CE322"/>
      <c r="CF322"/>
      <c r="CG322"/>
      <c r="CH322"/>
      <c r="CI322"/>
      <c r="CJ322"/>
      <c r="CK322"/>
      <c r="CL322"/>
      <c r="CM322"/>
      <c r="CN322"/>
      <c r="CO322"/>
      <c r="CP322"/>
      <c r="CQ322"/>
      <c r="CR322"/>
      <c r="CS322"/>
      <c r="CT322"/>
      <c r="CU322"/>
      <c r="CV322"/>
      <c r="CW322"/>
      <c r="CX322"/>
      <c r="CY322"/>
      <c r="CZ322"/>
      <c r="DA322"/>
      <c r="DB322"/>
      <c r="DC322"/>
      <c r="DD322"/>
      <c r="DE322"/>
      <c r="DF322"/>
      <c r="DG322"/>
      <c r="DH322"/>
      <c r="DI322"/>
      <c r="DJ322"/>
      <c r="DK322"/>
      <c r="DL322"/>
      <c r="DM322"/>
      <c r="DN322"/>
      <c r="DO322"/>
      <c r="DP322"/>
      <c r="DQ322"/>
      <c r="DR322"/>
      <c r="DS322"/>
      <c r="DT322"/>
      <c r="DU322"/>
      <c r="DV322"/>
      <c r="DW322"/>
      <c r="DX322"/>
      <c r="DY322"/>
      <c r="DZ322"/>
      <c r="EA322"/>
      <c r="EB322"/>
      <c r="EC322"/>
      <c r="ED322"/>
      <c r="EE322"/>
      <c r="EF322"/>
      <c r="EG322"/>
      <c r="EH322"/>
      <c r="EI322"/>
      <c r="EJ322"/>
      <c r="EK322"/>
      <c r="EL322"/>
      <c r="EM322"/>
      <c r="EN322"/>
      <c r="EO322"/>
      <c r="EP322"/>
      <c r="EQ322"/>
      <c r="ER322"/>
      <c r="ES322"/>
      <c r="ET322"/>
      <c r="EU322"/>
      <c r="EV322"/>
      <c r="EW322"/>
      <c r="EX322"/>
      <c r="EY322"/>
      <c r="EZ322"/>
      <c r="FA322"/>
      <c r="FB322"/>
      <c r="FC322"/>
      <c r="FD322"/>
      <c r="FE322"/>
      <c r="FF322"/>
      <c r="FG322"/>
      <c r="FH322"/>
      <c r="FI322"/>
      <c r="FJ322"/>
      <c r="FK322"/>
      <c r="FL322"/>
      <c r="FM322"/>
      <c r="FN322"/>
      <c r="FO322"/>
      <c r="FP322"/>
      <c r="FQ322"/>
      <c r="FR322"/>
      <c r="FS322"/>
      <c r="FT322"/>
      <c r="FU322"/>
      <c r="FV322"/>
      <c r="FW322"/>
      <c r="FX322"/>
      <c r="FY322"/>
      <c r="FZ322"/>
      <c r="GA322"/>
      <c r="GB322"/>
      <c r="GC322"/>
      <c r="GD322"/>
      <c r="GE322"/>
      <c r="GF322"/>
      <c r="GG322"/>
      <c r="GH322"/>
      <c r="GI322"/>
      <c r="GJ322"/>
      <c r="GK322"/>
      <c r="GL322"/>
      <c r="GM322"/>
      <c r="GN322"/>
      <c r="GO322"/>
      <c r="GP322"/>
      <c r="GQ322"/>
      <c r="GR322"/>
      <c r="GS322"/>
      <c r="GT322"/>
      <c r="GU322"/>
      <c r="GV322"/>
      <c r="GW322"/>
      <c r="GX322"/>
      <c r="GY322"/>
      <c r="GZ322"/>
      <c r="HA322"/>
      <c r="HB322"/>
      <c r="HC322"/>
      <c r="HD322"/>
      <c r="HE322"/>
      <c r="HF322"/>
      <c r="HG322"/>
      <c r="HH322"/>
      <c r="HI322"/>
      <c r="HJ322"/>
      <c r="HK322"/>
      <c r="HL322"/>
      <c r="HM322"/>
      <c r="HN322"/>
      <c r="HO322"/>
      <c r="HP322"/>
      <c r="HQ322"/>
      <c r="HR322"/>
      <c r="HS322"/>
      <c r="HT322"/>
      <c r="HU322"/>
      <c r="HV322"/>
      <c r="HW322"/>
      <c r="HX322"/>
      <c r="HY322"/>
      <c r="HZ322"/>
      <c r="IA322"/>
      <c r="IB322"/>
      <c r="IC322"/>
      <c r="ID322"/>
      <c r="IE322"/>
      <c r="IF322"/>
      <c r="IG322"/>
      <c r="IH322"/>
      <c r="II322"/>
      <c r="IJ322"/>
      <c r="IK322"/>
      <c r="IL322"/>
    </row>
    <row r="323" spans="1:246" s="2" customFormat="1" ht="13.8" hidden="1" x14ac:dyDescent="0.25">
      <c r="A323" s="2">
        <v>224</v>
      </c>
      <c r="B323" s="41">
        <f t="shared" ca="1" si="103"/>
        <v>52383</v>
      </c>
      <c r="C323" s="24">
        <f t="shared" si="106"/>
        <v>18405.381944444285</v>
      </c>
      <c r="D323" s="24"/>
      <c r="E323"/>
      <c r="F323"/>
      <c r="G323"/>
      <c r="H323"/>
      <c r="I323"/>
      <c r="J323"/>
      <c r="K323"/>
      <c r="L323"/>
      <c r="M323"/>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c r="CK323"/>
      <c r="CL323"/>
      <c r="CM323"/>
      <c r="CN323"/>
      <c r="CO323"/>
      <c r="CP323"/>
      <c r="CQ323"/>
      <c r="CR323"/>
      <c r="CS323"/>
      <c r="CT323"/>
      <c r="CU323"/>
      <c r="CV323"/>
      <c r="CW323"/>
      <c r="CX323"/>
      <c r="CY323"/>
      <c r="CZ323"/>
      <c r="DA323"/>
      <c r="DB323"/>
      <c r="DC323"/>
      <c r="DD323"/>
      <c r="DE323"/>
      <c r="DF323"/>
      <c r="DG323"/>
      <c r="DH323"/>
      <c r="DI323"/>
      <c r="DJ323"/>
      <c r="DK323"/>
      <c r="DL323"/>
      <c r="DM323"/>
      <c r="DN323"/>
      <c r="DO323"/>
      <c r="DP323"/>
      <c r="DQ323"/>
      <c r="DR323"/>
      <c r="DS323"/>
      <c r="DT323"/>
      <c r="DU323"/>
      <c r="DV323"/>
      <c r="DW323"/>
      <c r="DX323"/>
      <c r="DY323"/>
      <c r="DZ323"/>
      <c r="EA323"/>
      <c r="EB323"/>
      <c r="EC323"/>
      <c r="ED323"/>
      <c r="EE323"/>
      <c r="EF323"/>
      <c r="EG323"/>
      <c r="EH323"/>
      <c r="EI323"/>
      <c r="EJ323"/>
      <c r="EK323"/>
      <c r="EL323"/>
      <c r="EM323"/>
      <c r="EN323"/>
      <c r="EO323"/>
      <c r="EP323"/>
      <c r="EQ323"/>
      <c r="ER323"/>
      <c r="ES323"/>
      <c r="ET323"/>
      <c r="EU323"/>
      <c r="EV323"/>
      <c r="EW323"/>
      <c r="EX323"/>
      <c r="EY323"/>
      <c r="EZ323"/>
      <c r="FA323"/>
      <c r="FB323"/>
      <c r="FC323"/>
      <c r="FD323"/>
      <c r="FE323"/>
      <c r="FF323"/>
      <c r="FG323"/>
      <c r="FH323"/>
      <c r="FI323"/>
      <c r="FJ323"/>
      <c r="FK323"/>
      <c r="FL323"/>
      <c r="FM323"/>
      <c r="FN323"/>
      <c r="FO323"/>
      <c r="FP323"/>
      <c r="FQ323"/>
      <c r="FR323"/>
      <c r="FS323"/>
      <c r="FT323"/>
      <c r="FU323"/>
      <c r="FV323"/>
      <c r="FW323"/>
      <c r="FX323"/>
      <c r="FY323"/>
      <c r="FZ323"/>
      <c r="GA323"/>
      <c r="GB323"/>
      <c r="GC323"/>
      <c r="GD323"/>
      <c r="GE323"/>
      <c r="GF323"/>
      <c r="GG323"/>
      <c r="GH323"/>
      <c r="GI323"/>
      <c r="GJ323"/>
      <c r="GK323"/>
      <c r="GL323"/>
      <c r="GM323"/>
      <c r="GN323"/>
      <c r="GO323"/>
      <c r="GP323"/>
      <c r="GQ323"/>
      <c r="GR323"/>
      <c r="GS323"/>
      <c r="GT323"/>
      <c r="GU323"/>
      <c r="GV323"/>
      <c r="GW323"/>
      <c r="GX323"/>
      <c r="GY323"/>
      <c r="GZ323"/>
      <c r="HA323"/>
      <c r="HB323"/>
      <c r="HC323"/>
      <c r="HD323"/>
      <c r="HE323"/>
      <c r="HF323"/>
      <c r="HG323"/>
      <c r="HH323"/>
      <c r="HI323"/>
      <c r="HJ323"/>
      <c r="HK323"/>
      <c r="HL323"/>
      <c r="HM323"/>
      <c r="HN323"/>
      <c r="HO323"/>
      <c r="HP323"/>
      <c r="HQ323"/>
      <c r="HR323"/>
      <c r="HS323"/>
      <c r="HT323"/>
      <c r="HU323"/>
      <c r="HV323"/>
      <c r="HW323"/>
      <c r="HX323"/>
      <c r="HY323"/>
      <c r="HZ323"/>
      <c r="IA323"/>
      <c r="IB323"/>
      <c r="IC323"/>
      <c r="ID323"/>
      <c r="IE323"/>
      <c r="IF323"/>
      <c r="IG323"/>
      <c r="IH323"/>
      <c r="II323"/>
      <c r="IJ323"/>
      <c r="IK323"/>
      <c r="IL323"/>
    </row>
    <row r="324" spans="1:246" s="2" customFormat="1" ht="13.8" hidden="1" x14ac:dyDescent="0.25">
      <c r="A324" s="2">
        <v>225</v>
      </c>
      <c r="B324" s="41">
        <f t="shared" ca="1" si="103"/>
        <v>52413</v>
      </c>
      <c r="C324" s="24">
        <f t="shared" si="106"/>
        <v>18180.555555555395</v>
      </c>
      <c r="D324" s="24"/>
      <c r="E324"/>
      <c r="F324"/>
      <c r="G324"/>
      <c r="H324"/>
      <c r="I324"/>
      <c r="J324"/>
      <c r="K324"/>
      <c r="L324"/>
      <c r="M324"/>
      <c r="N324"/>
      <c r="O324"/>
      <c r="P324"/>
      <c r="Q324"/>
      <c r="R324"/>
      <c r="S324"/>
      <c r="T324"/>
      <c r="U324"/>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c r="CK324"/>
      <c r="CL324"/>
      <c r="CM324"/>
      <c r="CN324"/>
      <c r="CO324"/>
      <c r="CP324"/>
      <c r="CQ324"/>
      <c r="CR324"/>
      <c r="CS324"/>
      <c r="CT324"/>
      <c r="CU324"/>
      <c r="CV324"/>
      <c r="CW324"/>
      <c r="CX324"/>
      <c r="CY324"/>
      <c r="CZ324"/>
      <c r="DA324"/>
      <c r="DB324"/>
      <c r="DC324"/>
      <c r="DD324"/>
      <c r="DE324"/>
      <c r="DF324"/>
      <c r="DG324"/>
      <c r="DH324"/>
      <c r="DI324"/>
      <c r="DJ324"/>
      <c r="DK324"/>
      <c r="DL324"/>
      <c r="DM324"/>
      <c r="DN324"/>
      <c r="DO324"/>
      <c r="DP324"/>
      <c r="DQ324"/>
      <c r="DR324"/>
      <c r="DS324"/>
      <c r="DT324"/>
      <c r="DU324"/>
      <c r="DV324"/>
      <c r="DW324"/>
      <c r="DX324"/>
      <c r="DY324"/>
      <c r="DZ324"/>
      <c r="EA324"/>
      <c r="EB324"/>
      <c r="EC324"/>
      <c r="ED324"/>
      <c r="EE324"/>
      <c r="EF324"/>
      <c r="EG324"/>
      <c r="EH324"/>
      <c r="EI324"/>
      <c r="EJ324"/>
      <c r="EK324"/>
      <c r="EL324"/>
      <c r="EM324"/>
      <c r="EN324"/>
      <c r="EO324"/>
      <c r="EP324"/>
      <c r="EQ324"/>
      <c r="ER324"/>
      <c r="ES324"/>
      <c r="ET324"/>
      <c r="EU324"/>
      <c r="EV324"/>
      <c r="EW324"/>
      <c r="EX324"/>
      <c r="EY324"/>
      <c r="EZ324"/>
      <c r="FA324"/>
      <c r="FB324"/>
      <c r="FC324"/>
      <c r="FD324"/>
      <c r="FE324"/>
      <c r="FF324"/>
      <c r="FG324"/>
      <c r="FH324"/>
      <c r="FI324"/>
      <c r="FJ324"/>
      <c r="FK324"/>
      <c r="FL324"/>
      <c r="FM324"/>
      <c r="FN324"/>
      <c r="FO324"/>
      <c r="FP324"/>
      <c r="FQ324"/>
      <c r="FR324"/>
      <c r="FS324"/>
      <c r="FT324"/>
      <c r="FU324"/>
      <c r="FV324"/>
      <c r="FW324"/>
      <c r="FX324"/>
      <c r="FY324"/>
      <c r="FZ324"/>
      <c r="GA324"/>
      <c r="GB324"/>
      <c r="GC324"/>
      <c r="GD324"/>
      <c r="GE324"/>
      <c r="GF324"/>
      <c r="GG324"/>
      <c r="GH324"/>
      <c r="GI324"/>
      <c r="GJ324"/>
      <c r="GK324"/>
      <c r="GL324"/>
      <c r="GM324"/>
      <c r="GN324"/>
      <c r="GO324"/>
      <c r="GP324"/>
      <c r="GQ324"/>
      <c r="GR324"/>
      <c r="GS324"/>
      <c r="GT324"/>
      <c r="GU324"/>
      <c r="GV324"/>
      <c r="GW324"/>
      <c r="GX324"/>
      <c r="GY324"/>
      <c r="GZ324"/>
      <c r="HA324"/>
      <c r="HB324"/>
      <c r="HC324"/>
      <c r="HD324"/>
      <c r="HE324"/>
      <c r="HF324"/>
      <c r="HG324"/>
      <c r="HH324"/>
      <c r="HI324"/>
      <c r="HJ324"/>
      <c r="HK324"/>
      <c r="HL324"/>
      <c r="HM324"/>
      <c r="HN324"/>
      <c r="HO324"/>
      <c r="HP324"/>
      <c r="HQ324"/>
      <c r="HR324"/>
      <c r="HS324"/>
      <c r="HT324"/>
      <c r="HU324"/>
      <c r="HV324"/>
      <c r="HW324"/>
      <c r="HX324"/>
      <c r="HY324"/>
      <c r="HZ324"/>
      <c r="IA324"/>
      <c r="IB324"/>
      <c r="IC324"/>
      <c r="ID324"/>
      <c r="IE324"/>
      <c r="IF324"/>
      <c r="IG324"/>
      <c r="IH324"/>
      <c r="II324"/>
      <c r="IJ324"/>
      <c r="IK324"/>
      <c r="IL324"/>
    </row>
    <row r="325" spans="1:246" s="2" customFormat="1" ht="13.8" hidden="1" x14ac:dyDescent="0.25">
      <c r="A325" s="2">
        <v>226</v>
      </c>
      <c r="B325" s="41">
        <f t="shared" ca="1" si="103"/>
        <v>52444</v>
      </c>
      <c r="C325" s="24">
        <f t="shared" si="106"/>
        <v>17955.729166666508</v>
      </c>
      <c r="D325" s="24"/>
      <c r="E325"/>
      <c r="F325"/>
      <c r="G325"/>
      <c r="H325"/>
      <c r="I325"/>
      <c r="J325"/>
      <c r="K325"/>
      <c r="L325"/>
      <c r="M325"/>
      <c r="N325"/>
      <c r="O325"/>
      <c r="P325"/>
      <c r="Q325"/>
      <c r="R325"/>
      <c r="S325"/>
      <c r="T325"/>
      <c r="U325"/>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c r="CK325"/>
      <c r="CL325"/>
      <c r="CM325"/>
      <c r="CN325"/>
      <c r="CO325"/>
      <c r="CP325"/>
      <c r="CQ325"/>
      <c r="CR325"/>
      <c r="CS325"/>
      <c r="CT325"/>
      <c r="CU325"/>
      <c r="CV325"/>
      <c r="CW325"/>
      <c r="CX325"/>
      <c r="CY325"/>
      <c r="CZ325"/>
      <c r="DA325"/>
      <c r="DB325"/>
      <c r="DC325"/>
      <c r="DD325"/>
      <c r="DE325"/>
      <c r="DF325"/>
      <c r="DG325"/>
      <c r="DH325"/>
      <c r="DI325"/>
      <c r="DJ325"/>
      <c r="DK325"/>
      <c r="DL325"/>
      <c r="DM325"/>
      <c r="DN325"/>
      <c r="DO325"/>
      <c r="DP325"/>
      <c r="DQ325"/>
      <c r="DR325"/>
      <c r="DS325"/>
      <c r="DT325"/>
      <c r="DU325"/>
      <c r="DV325"/>
      <c r="DW325"/>
      <c r="DX325"/>
      <c r="DY325"/>
      <c r="DZ325"/>
      <c r="EA325"/>
      <c r="EB325"/>
      <c r="EC325"/>
      <c r="ED325"/>
      <c r="EE325"/>
      <c r="EF325"/>
      <c r="EG325"/>
      <c r="EH325"/>
      <c r="EI325"/>
      <c r="EJ325"/>
      <c r="EK325"/>
      <c r="EL325"/>
      <c r="EM325"/>
      <c r="EN325"/>
      <c r="EO325"/>
      <c r="EP325"/>
      <c r="EQ325"/>
      <c r="ER325"/>
      <c r="ES325"/>
      <c r="ET325"/>
      <c r="EU325"/>
      <c r="EV325"/>
      <c r="EW325"/>
      <c r="EX325"/>
      <c r="EY325"/>
      <c r="EZ325"/>
      <c r="FA325"/>
      <c r="FB325"/>
      <c r="FC325"/>
      <c r="FD325"/>
      <c r="FE325"/>
      <c r="FF325"/>
      <c r="FG325"/>
      <c r="FH325"/>
      <c r="FI325"/>
      <c r="FJ325"/>
      <c r="FK325"/>
      <c r="FL325"/>
      <c r="FM325"/>
      <c r="FN325"/>
      <c r="FO325"/>
      <c r="FP325"/>
      <c r="FQ325"/>
      <c r="FR325"/>
      <c r="FS325"/>
      <c r="FT325"/>
      <c r="FU325"/>
      <c r="FV325"/>
      <c r="FW325"/>
      <c r="FX325"/>
      <c r="FY325"/>
      <c r="FZ325"/>
      <c r="GA325"/>
      <c r="GB325"/>
      <c r="GC325"/>
      <c r="GD325"/>
      <c r="GE325"/>
      <c r="GF325"/>
      <c r="GG325"/>
      <c r="GH325"/>
      <c r="GI325"/>
      <c r="GJ325"/>
      <c r="GK325"/>
      <c r="GL325"/>
      <c r="GM325"/>
      <c r="GN325"/>
      <c r="GO325"/>
      <c r="GP325"/>
      <c r="GQ325"/>
      <c r="GR325"/>
      <c r="GS325"/>
      <c r="GT325"/>
      <c r="GU325"/>
      <c r="GV325"/>
      <c r="GW325"/>
      <c r="GX325"/>
      <c r="GY325"/>
      <c r="GZ325"/>
      <c r="HA325"/>
      <c r="HB325"/>
      <c r="HC325"/>
      <c r="HD325"/>
      <c r="HE325"/>
      <c r="HF325"/>
      <c r="HG325"/>
      <c r="HH325"/>
      <c r="HI325"/>
      <c r="HJ325"/>
      <c r="HK325"/>
      <c r="HL325"/>
      <c r="HM325"/>
      <c r="HN325"/>
      <c r="HO325"/>
      <c r="HP325"/>
      <c r="HQ325"/>
      <c r="HR325"/>
      <c r="HS325"/>
      <c r="HT325"/>
      <c r="HU325"/>
      <c r="HV325"/>
      <c r="HW325"/>
      <c r="HX325"/>
      <c r="HY325"/>
      <c r="HZ325"/>
      <c r="IA325"/>
      <c r="IB325"/>
      <c r="IC325"/>
      <c r="ID325"/>
      <c r="IE325"/>
      <c r="IF325"/>
      <c r="IG325"/>
      <c r="IH325"/>
      <c r="II325"/>
      <c r="IJ325"/>
      <c r="IK325"/>
      <c r="IL325"/>
    </row>
    <row r="326" spans="1:246" s="2" customFormat="1" ht="13.8" hidden="1" x14ac:dyDescent="0.25">
      <c r="A326" s="2">
        <v>227</v>
      </c>
      <c r="B326" s="41">
        <f t="shared" ca="1" si="103"/>
        <v>52475</v>
      </c>
      <c r="C326" s="24">
        <f t="shared" si="106"/>
        <v>17730.902777777617</v>
      </c>
      <c r="D326" s="24"/>
      <c r="E326"/>
      <c r="F326"/>
      <c r="G326"/>
      <c r="H326"/>
      <c r="I326"/>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c r="CK326"/>
      <c r="CL326"/>
      <c r="CM326"/>
      <c r="CN326"/>
      <c r="CO326"/>
      <c r="CP326"/>
      <c r="CQ326"/>
      <c r="CR326"/>
      <c r="CS326"/>
      <c r="CT326"/>
      <c r="CU326"/>
      <c r="CV326"/>
      <c r="CW326"/>
      <c r="CX326"/>
      <c r="CY326"/>
      <c r="CZ326"/>
      <c r="DA326"/>
      <c r="DB326"/>
      <c r="DC326"/>
      <c r="DD326"/>
      <c r="DE326"/>
      <c r="DF326"/>
      <c r="DG326"/>
      <c r="DH326"/>
      <c r="DI326"/>
      <c r="DJ326"/>
      <c r="DK326"/>
      <c r="DL326"/>
      <c r="DM326"/>
      <c r="DN326"/>
      <c r="DO326"/>
      <c r="DP326"/>
      <c r="DQ326"/>
      <c r="DR326"/>
      <c r="DS326"/>
      <c r="DT326"/>
      <c r="DU326"/>
      <c r="DV326"/>
      <c r="DW326"/>
      <c r="DX326"/>
      <c r="DY326"/>
      <c r="DZ326"/>
      <c r="EA326"/>
      <c r="EB326"/>
      <c r="EC326"/>
      <c r="ED326"/>
      <c r="EE326"/>
      <c r="EF326"/>
      <c r="EG326"/>
      <c r="EH326"/>
      <c r="EI326"/>
      <c r="EJ326"/>
      <c r="EK326"/>
      <c r="EL326"/>
      <c r="EM326"/>
      <c r="EN326"/>
      <c r="EO326"/>
      <c r="EP326"/>
      <c r="EQ326"/>
      <c r="ER326"/>
      <c r="ES326"/>
      <c r="ET326"/>
      <c r="EU326"/>
      <c r="EV326"/>
      <c r="EW326"/>
      <c r="EX326"/>
      <c r="EY326"/>
      <c r="EZ326"/>
      <c r="FA326"/>
      <c r="FB326"/>
      <c r="FC326"/>
      <c r="FD326"/>
      <c r="FE326"/>
      <c r="FF326"/>
      <c r="FG326"/>
      <c r="FH326"/>
      <c r="FI326"/>
      <c r="FJ326"/>
      <c r="FK326"/>
      <c r="FL326"/>
      <c r="FM326"/>
      <c r="FN326"/>
      <c r="FO326"/>
      <c r="FP326"/>
      <c r="FQ326"/>
      <c r="FR326"/>
      <c r="FS326"/>
      <c r="FT326"/>
      <c r="FU326"/>
      <c r="FV326"/>
      <c r="FW326"/>
      <c r="FX326"/>
      <c r="FY326"/>
      <c r="FZ326"/>
      <c r="GA326"/>
      <c r="GB326"/>
      <c r="GC326"/>
      <c r="GD326"/>
      <c r="GE326"/>
      <c r="GF326"/>
      <c r="GG326"/>
      <c r="GH326"/>
      <c r="GI326"/>
      <c r="GJ326"/>
      <c r="GK326"/>
      <c r="GL326"/>
      <c r="GM326"/>
      <c r="GN326"/>
      <c r="GO326"/>
      <c r="GP326"/>
      <c r="GQ326"/>
      <c r="GR326"/>
      <c r="GS326"/>
      <c r="GT326"/>
      <c r="GU326"/>
      <c r="GV326"/>
      <c r="GW326"/>
      <c r="GX326"/>
      <c r="GY326"/>
      <c r="GZ326"/>
      <c r="HA326"/>
      <c r="HB326"/>
      <c r="HC326"/>
      <c r="HD326"/>
      <c r="HE326"/>
      <c r="HF326"/>
      <c r="HG326"/>
      <c r="HH326"/>
      <c r="HI326"/>
      <c r="HJ326"/>
      <c r="HK326"/>
      <c r="HL326"/>
      <c r="HM326"/>
      <c r="HN326"/>
      <c r="HO326"/>
      <c r="HP326"/>
      <c r="HQ326"/>
      <c r="HR326"/>
      <c r="HS326"/>
      <c r="HT326"/>
      <c r="HU326"/>
      <c r="HV326"/>
      <c r="HW326"/>
      <c r="HX326"/>
      <c r="HY326"/>
      <c r="HZ326"/>
      <c r="IA326"/>
      <c r="IB326"/>
      <c r="IC326"/>
      <c r="ID326"/>
      <c r="IE326"/>
      <c r="IF326"/>
      <c r="IG326"/>
      <c r="IH326"/>
      <c r="II326"/>
      <c r="IJ326"/>
      <c r="IK326"/>
      <c r="IL326"/>
    </row>
    <row r="327" spans="1:246" s="2" customFormat="1" ht="13.8" hidden="1" x14ac:dyDescent="0.25">
      <c r="A327" s="2">
        <v>228</v>
      </c>
      <c r="B327" s="41">
        <f t="shared" ca="1" si="103"/>
        <v>52505</v>
      </c>
      <c r="C327" s="24">
        <f t="shared" si="106"/>
        <v>17506.07638888873</v>
      </c>
      <c r="D327" s="24"/>
      <c r="E327"/>
      <c r="F327"/>
      <c r="G327"/>
      <c r="H327"/>
      <c r="I327"/>
      <c r="J327"/>
      <c r="K327"/>
      <c r="L327"/>
      <c r="M327"/>
      <c r="N327"/>
      <c r="O327"/>
      <c r="P327"/>
      <c r="Q327"/>
      <c r="R327"/>
      <c r="S327"/>
      <c r="T327"/>
      <c r="U327"/>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c r="CK327"/>
      <c r="CL327"/>
      <c r="CM327"/>
      <c r="CN327"/>
      <c r="CO327"/>
      <c r="CP327"/>
      <c r="CQ327"/>
      <c r="CR327"/>
      <c r="CS327"/>
      <c r="CT327"/>
      <c r="CU327"/>
      <c r="CV327"/>
      <c r="CW327"/>
      <c r="CX327"/>
      <c r="CY327"/>
      <c r="CZ327"/>
      <c r="DA327"/>
      <c r="DB327"/>
      <c r="DC327"/>
      <c r="DD327"/>
      <c r="DE327"/>
      <c r="DF327"/>
      <c r="DG327"/>
      <c r="DH327"/>
      <c r="DI327"/>
      <c r="DJ327"/>
      <c r="DK327"/>
      <c r="DL327"/>
      <c r="DM327"/>
      <c r="DN327"/>
      <c r="DO327"/>
      <c r="DP327"/>
      <c r="DQ327"/>
      <c r="DR327"/>
      <c r="DS327"/>
      <c r="DT327"/>
      <c r="DU327"/>
      <c r="DV327"/>
      <c r="DW327"/>
      <c r="DX327"/>
      <c r="DY327"/>
      <c r="DZ327"/>
      <c r="EA327"/>
      <c r="EB327"/>
      <c r="EC327"/>
      <c r="ED327"/>
      <c r="EE327"/>
      <c r="EF327"/>
      <c r="EG327"/>
      <c r="EH327"/>
      <c r="EI327"/>
      <c r="EJ327"/>
      <c r="EK327"/>
      <c r="EL327"/>
      <c r="EM327"/>
      <c r="EN327"/>
      <c r="EO327"/>
      <c r="EP327"/>
      <c r="EQ327"/>
      <c r="ER327"/>
      <c r="ES327"/>
      <c r="ET327"/>
      <c r="EU327"/>
      <c r="EV327"/>
      <c r="EW327"/>
      <c r="EX327"/>
      <c r="EY327"/>
      <c r="EZ327"/>
      <c r="FA327"/>
      <c r="FB327"/>
      <c r="FC327"/>
      <c r="FD327"/>
      <c r="FE327"/>
      <c r="FF327"/>
      <c r="FG327"/>
      <c r="FH327"/>
      <c r="FI327"/>
      <c r="FJ327"/>
      <c r="FK327"/>
      <c r="FL327"/>
      <c r="FM327"/>
      <c r="FN327"/>
      <c r="FO327"/>
      <c r="FP327"/>
      <c r="FQ327"/>
      <c r="FR327"/>
      <c r="FS327"/>
      <c r="FT327"/>
      <c r="FU327"/>
      <c r="FV327"/>
      <c r="FW327"/>
      <c r="FX327"/>
      <c r="FY327"/>
      <c r="FZ327"/>
      <c r="GA327"/>
      <c r="GB327"/>
      <c r="GC327"/>
      <c r="GD327"/>
      <c r="GE327"/>
      <c r="GF327"/>
      <c r="GG327"/>
      <c r="GH327"/>
      <c r="GI327"/>
      <c r="GJ327"/>
      <c r="GK327"/>
      <c r="GL327"/>
      <c r="GM327"/>
      <c r="GN327"/>
      <c r="GO327"/>
      <c r="GP327"/>
      <c r="GQ327"/>
      <c r="GR327"/>
      <c r="GS327"/>
      <c r="GT327"/>
      <c r="GU327"/>
      <c r="GV327"/>
      <c r="GW327"/>
      <c r="GX327"/>
      <c r="GY327"/>
      <c r="GZ327"/>
      <c r="HA327"/>
      <c r="HB327"/>
      <c r="HC327"/>
      <c r="HD327"/>
      <c r="HE327"/>
      <c r="HF327"/>
      <c r="HG327"/>
      <c r="HH327"/>
      <c r="HI327"/>
      <c r="HJ327"/>
      <c r="HK327"/>
      <c r="HL327"/>
      <c r="HM327"/>
      <c r="HN327"/>
      <c r="HO327"/>
      <c r="HP327"/>
      <c r="HQ327"/>
      <c r="HR327"/>
      <c r="HS327"/>
      <c r="HT327"/>
      <c r="HU327"/>
      <c r="HV327"/>
      <c r="HW327"/>
      <c r="HX327"/>
      <c r="HY327"/>
      <c r="HZ327"/>
      <c r="IA327"/>
      <c r="IB327"/>
      <c r="IC327"/>
      <c r="ID327"/>
      <c r="IE327"/>
      <c r="IF327"/>
      <c r="IG327"/>
      <c r="IH327"/>
      <c r="II327"/>
      <c r="IJ327"/>
      <c r="IK327"/>
      <c r="IL327"/>
    </row>
    <row r="328" spans="1:246" s="2" customFormat="1" ht="13.8" hidden="1" x14ac:dyDescent="0.25">
      <c r="A328" s="2">
        <v>229</v>
      </c>
      <c r="B328" s="41">
        <f t="shared" ca="1" si="103"/>
        <v>52536</v>
      </c>
      <c r="C328" s="24">
        <f t="shared" ref="C328:C339" si="107">Y71</f>
        <v>33681.24999999976</v>
      </c>
      <c r="D328" s="24"/>
      <c r="E328"/>
      <c r="F328"/>
      <c r="G328"/>
      <c r="H328"/>
      <c r="I328"/>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c r="CD328"/>
      <c r="CE328"/>
      <c r="CF328"/>
      <c r="CG328"/>
      <c r="CH328"/>
      <c r="CI328"/>
      <c r="CJ328"/>
      <c r="CK328"/>
      <c r="CL328"/>
      <c r="CM328"/>
      <c r="CN328"/>
      <c r="CO328"/>
      <c r="CP328"/>
      <c r="CQ328"/>
      <c r="CR328"/>
      <c r="CS328"/>
      <c r="CT328"/>
      <c r="CU328"/>
      <c r="CV328"/>
      <c r="CW328"/>
      <c r="CX328"/>
      <c r="CY328"/>
      <c r="CZ328"/>
      <c r="DA328"/>
      <c r="DB328"/>
      <c r="DC328"/>
      <c r="DD328"/>
      <c r="DE328"/>
      <c r="DF328"/>
      <c r="DG328"/>
      <c r="DH328"/>
      <c r="DI328"/>
      <c r="DJ328"/>
      <c r="DK328"/>
      <c r="DL328"/>
      <c r="DM328"/>
      <c r="DN328"/>
      <c r="DO328"/>
      <c r="DP328"/>
      <c r="DQ328"/>
      <c r="DR328"/>
      <c r="DS328"/>
      <c r="DT328"/>
      <c r="DU328"/>
      <c r="DV328"/>
      <c r="DW328"/>
      <c r="DX328"/>
      <c r="DY328"/>
      <c r="DZ328"/>
      <c r="EA328"/>
      <c r="EB328"/>
      <c r="EC328"/>
      <c r="ED328"/>
      <c r="EE328"/>
      <c r="EF328"/>
      <c r="EG328"/>
      <c r="EH328"/>
      <c r="EI328"/>
      <c r="EJ328"/>
      <c r="EK328"/>
      <c r="EL328"/>
      <c r="EM328"/>
      <c r="EN328"/>
      <c r="EO328"/>
      <c r="EP328"/>
      <c r="EQ328"/>
      <c r="ER328"/>
      <c r="ES328"/>
      <c r="ET328"/>
      <c r="EU328"/>
      <c r="EV328"/>
      <c r="EW328"/>
      <c r="EX328"/>
      <c r="EY328"/>
      <c r="EZ328"/>
      <c r="FA328"/>
      <c r="FB328"/>
      <c r="FC328"/>
      <c r="FD328"/>
      <c r="FE328"/>
      <c r="FF328"/>
      <c r="FG328"/>
      <c r="FH328"/>
      <c r="FI328"/>
      <c r="FJ328"/>
      <c r="FK328"/>
      <c r="FL328"/>
      <c r="FM328"/>
      <c r="FN328"/>
      <c r="FO328"/>
      <c r="FP328"/>
      <c r="FQ328"/>
      <c r="FR328"/>
      <c r="FS328"/>
      <c r="FT328"/>
      <c r="FU328"/>
      <c r="FV328"/>
      <c r="FW328"/>
      <c r="FX328"/>
      <c r="FY328"/>
      <c r="FZ328"/>
      <c r="GA328"/>
      <c r="GB328"/>
      <c r="GC328"/>
      <c r="GD328"/>
      <c r="GE328"/>
      <c r="GF328"/>
      <c r="GG328"/>
      <c r="GH328"/>
      <c r="GI328"/>
      <c r="GJ328"/>
      <c r="GK328"/>
      <c r="GL328"/>
      <c r="GM328"/>
      <c r="GN328"/>
      <c r="GO328"/>
      <c r="GP328"/>
      <c r="GQ328"/>
      <c r="GR328"/>
      <c r="GS328"/>
      <c r="GT328"/>
      <c r="GU328"/>
      <c r="GV328"/>
      <c r="GW328"/>
      <c r="GX328"/>
      <c r="GY328"/>
      <c r="GZ328"/>
      <c r="HA328"/>
      <c r="HB328"/>
      <c r="HC328"/>
      <c r="HD328"/>
      <c r="HE328"/>
      <c r="HF328"/>
      <c r="HG328"/>
      <c r="HH328"/>
      <c r="HI328"/>
      <c r="HJ328"/>
      <c r="HK328"/>
      <c r="HL328"/>
      <c r="HM328"/>
      <c r="HN328"/>
      <c r="HO328"/>
      <c r="HP328"/>
      <c r="HQ328"/>
      <c r="HR328"/>
      <c r="HS328"/>
      <c r="HT328"/>
      <c r="HU328"/>
      <c r="HV328"/>
      <c r="HW328"/>
      <c r="HX328"/>
      <c r="HY328"/>
      <c r="HZ328"/>
      <c r="IA328"/>
      <c r="IB328"/>
      <c r="IC328"/>
      <c r="ID328"/>
      <c r="IE328"/>
      <c r="IF328"/>
      <c r="IG328"/>
      <c r="IH328"/>
      <c r="II328"/>
      <c r="IJ328"/>
      <c r="IK328"/>
      <c r="IL328"/>
    </row>
    <row r="329" spans="1:246" s="2" customFormat="1" ht="13.8" hidden="1" x14ac:dyDescent="0.25">
      <c r="A329" s="2">
        <v>230</v>
      </c>
      <c r="B329" s="41">
        <f t="shared" ca="1" si="103"/>
        <v>52566</v>
      </c>
      <c r="C329" s="24">
        <f t="shared" si="107"/>
        <v>17056.423611110949</v>
      </c>
      <c r="D329" s="24"/>
      <c r="E329"/>
      <c r="F329"/>
      <c r="G329"/>
      <c r="H329"/>
      <c r="I329"/>
      <c r="J329"/>
      <c r="K329"/>
      <c r="L329"/>
      <c r="M329"/>
      <c r="N329"/>
      <c r="O329"/>
      <c r="P329"/>
      <c r="Q329"/>
      <c r="R329"/>
      <c r="S329"/>
      <c r="T329"/>
      <c r="U32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c r="CD329"/>
      <c r="CE329"/>
      <c r="CF329"/>
      <c r="CG329"/>
      <c r="CH329"/>
      <c r="CI329"/>
      <c r="CJ329"/>
      <c r="CK329"/>
      <c r="CL329"/>
      <c r="CM329"/>
      <c r="CN329"/>
      <c r="CO329"/>
      <c r="CP329"/>
      <c r="CQ329"/>
      <c r="CR329"/>
      <c r="CS329"/>
      <c r="CT329"/>
      <c r="CU329"/>
      <c r="CV329"/>
      <c r="CW329"/>
      <c r="CX329"/>
      <c r="CY329"/>
      <c r="CZ329"/>
      <c r="DA329"/>
      <c r="DB329"/>
      <c r="DC329"/>
      <c r="DD329"/>
      <c r="DE329"/>
      <c r="DF329"/>
      <c r="DG329"/>
      <c r="DH329"/>
      <c r="DI329"/>
      <c r="DJ329"/>
      <c r="DK329"/>
      <c r="DL329"/>
      <c r="DM329"/>
      <c r="DN329"/>
      <c r="DO329"/>
      <c r="DP329"/>
      <c r="DQ329"/>
      <c r="DR329"/>
      <c r="DS329"/>
      <c r="DT329"/>
      <c r="DU329"/>
      <c r="DV329"/>
      <c r="DW329"/>
      <c r="DX329"/>
      <c r="DY329"/>
      <c r="DZ329"/>
      <c r="EA329"/>
      <c r="EB329"/>
      <c r="EC329"/>
      <c r="ED329"/>
      <c r="EE329"/>
      <c r="EF329"/>
      <c r="EG329"/>
      <c r="EH329"/>
      <c r="EI329"/>
      <c r="EJ329"/>
      <c r="EK329"/>
      <c r="EL329"/>
      <c r="EM329"/>
      <c r="EN329"/>
      <c r="EO329"/>
      <c r="EP329"/>
      <c r="EQ329"/>
      <c r="ER329"/>
      <c r="ES329"/>
      <c r="ET329"/>
      <c r="EU329"/>
      <c r="EV329"/>
      <c r="EW329"/>
      <c r="EX329"/>
      <c r="EY329"/>
      <c r="EZ329"/>
      <c r="FA329"/>
      <c r="FB329"/>
      <c r="FC329"/>
      <c r="FD329"/>
      <c r="FE329"/>
      <c r="FF329"/>
      <c r="FG329"/>
      <c r="FH329"/>
      <c r="FI329"/>
      <c r="FJ329"/>
      <c r="FK329"/>
      <c r="FL329"/>
      <c r="FM329"/>
      <c r="FN329"/>
      <c r="FO329"/>
      <c r="FP329"/>
      <c r="FQ329"/>
      <c r="FR329"/>
      <c r="FS329"/>
      <c r="FT329"/>
      <c r="FU329"/>
      <c r="FV329"/>
      <c r="FW329"/>
      <c r="FX329"/>
      <c r="FY329"/>
      <c r="FZ329"/>
      <c r="GA329"/>
      <c r="GB329"/>
      <c r="GC329"/>
      <c r="GD329"/>
      <c r="GE329"/>
      <c r="GF329"/>
      <c r="GG329"/>
      <c r="GH329"/>
      <c r="GI329"/>
      <c r="GJ329"/>
      <c r="GK329"/>
      <c r="GL329"/>
      <c r="GM329"/>
      <c r="GN329"/>
      <c r="GO329"/>
      <c r="GP329"/>
      <c r="GQ329"/>
      <c r="GR329"/>
      <c r="GS329"/>
      <c r="GT329"/>
      <c r="GU329"/>
      <c r="GV329"/>
      <c r="GW329"/>
      <c r="GX329"/>
      <c r="GY329"/>
      <c r="GZ329"/>
      <c r="HA329"/>
      <c r="HB329"/>
      <c r="HC329"/>
      <c r="HD329"/>
      <c r="HE329"/>
      <c r="HF329"/>
      <c r="HG329"/>
      <c r="HH329"/>
      <c r="HI329"/>
      <c r="HJ329"/>
      <c r="HK329"/>
      <c r="HL329"/>
      <c r="HM329"/>
      <c r="HN329"/>
      <c r="HO329"/>
      <c r="HP329"/>
      <c r="HQ329"/>
      <c r="HR329"/>
      <c r="HS329"/>
      <c r="HT329"/>
      <c r="HU329"/>
      <c r="HV329"/>
      <c r="HW329"/>
      <c r="HX329"/>
      <c r="HY329"/>
      <c r="HZ329"/>
      <c r="IA329"/>
      <c r="IB329"/>
      <c r="IC329"/>
      <c r="ID329"/>
      <c r="IE329"/>
      <c r="IF329"/>
      <c r="IG329"/>
      <c r="IH329"/>
      <c r="II329"/>
      <c r="IJ329"/>
      <c r="IK329"/>
      <c r="IL329"/>
    </row>
    <row r="330" spans="1:246" s="2" customFormat="1" ht="13.8" hidden="1" x14ac:dyDescent="0.25">
      <c r="A330" s="2">
        <v>231</v>
      </c>
      <c r="B330" s="41">
        <f t="shared" ca="1" si="103"/>
        <v>52597</v>
      </c>
      <c r="C330" s="24">
        <f t="shared" si="107"/>
        <v>16831.597222222063</v>
      </c>
      <c r="D330" s="24"/>
      <c r="E330"/>
      <c r="F330"/>
      <c r="G330"/>
      <c r="H330"/>
      <c r="I330"/>
      <c r="J330"/>
      <c r="K330"/>
      <c r="L330"/>
      <c r="M330"/>
      <c r="N330"/>
      <c r="O330"/>
      <c r="P330"/>
      <c r="Q330"/>
      <c r="R330"/>
      <c r="S330"/>
      <c r="T330"/>
      <c r="U330"/>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c r="CK330"/>
      <c r="CL330"/>
      <c r="CM330"/>
      <c r="CN330"/>
      <c r="CO330"/>
      <c r="CP330"/>
      <c r="CQ330"/>
      <c r="CR330"/>
      <c r="CS330"/>
      <c r="CT330"/>
      <c r="CU330"/>
      <c r="CV330"/>
      <c r="CW330"/>
      <c r="CX330"/>
      <c r="CY330"/>
      <c r="CZ330"/>
      <c r="DA330"/>
      <c r="DB330"/>
      <c r="DC330"/>
      <c r="DD330"/>
      <c r="DE330"/>
      <c r="DF330"/>
      <c r="DG330"/>
      <c r="DH330"/>
      <c r="DI330"/>
      <c r="DJ330"/>
      <c r="DK330"/>
      <c r="DL330"/>
      <c r="DM330"/>
      <c r="DN330"/>
      <c r="DO330"/>
      <c r="DP330"/>
      <c r="DQ330"/>
      <c r="DR330"/>
      <c r="DS330"/>
      <c r="DT330"/>
      <c r="DU330"/>
      <c r="DV330"/>
      <c r="DW330"/>
      <c r="DX330"/>
      <c r="DY330"/>
      <c r="DZ330"/>
      <c r="EA330"/>
      <c r="EB330"/>
      <c r="EC330"/>
      <c r="ED330"/>
      <c r="EE330"/>
      <c r="EF330"/>
      <c r="EG330"/>
      <c r="EH330"/>
      <c r="EI330"/>
      <c r="EJ330"/>
      <c r="EK330"/>
      <c r="EL330"/>
      <c r="EM330"/>
      <c r="EN330"/>
      <c r="EO330"/>
      <c r="EP330"/>
      <c r="EQ330"/>
      <c r="ER330"/>
      <c r="ES330"/>
      <c r="ET330"/>
      <c r="EU330"/>
      <c r="EV330"/>
      <c r="EW330"/>
      <c r="EX330"/>
      <c r="EY330"/>
      <c r="EZ330"/>
      <c r="FA330"/>
      <c r="FB330"/>
      <c r="FC330"/>
      <c r="FD330"/>
      <c r="FE330"/>
      <c r="FF330"/>
      <c r="FG330"/>
      <c r="FH330"/>
      <c r="FI330"/>
      <c r="FJ330"/>
      <c r="FK330"/>
      <c r="FL330"/>
      <c r="FM330"/>
      <c r="FN330"/>
      <c r="FO330"/>
      <c r="FP330"/>
      <c r="FQ330"/>
      <c r="FR330"/>
      <c r="FS330"/>
      <c r="FT330"/>
      <c r="FU330"/>
      <c r="FV330"/>
      <c r="FW330"/>
      <c r="FX330"/>
      <c r="FY330"/>
      <c r="FZ330"/>
      <c r="GA330"/>
      <c r="GB330"/>
      <c r="GC330"/>
      <c r="GD330"/>
      <c r="GE330"/>
      <c r="GF330"/>
      <c r="GG330"/>
      <c r="GH330"/>
      <c r="GI330"/>
      <c r="GJ330"/>
      <c r="GK330"/>
      <c r="GL330"/>
      <c r="GM330"/>
      <c r="GN330"/>
      <c r="GO330"/>
      <c r="GP330"/>
      <c r="GQ330"/>
      <c r="GR330"/>
      <c r="GS330"/>
      <c r="GT330"/>
      <c r="GU330"/>
      <c r="GV330"/>
      <c r="GW330"/>
      <c r="GX330"/>
      <c r="GY330"/>
      <c r="GZ330"/>
      <c r="HA330"/>
      <c r="HB330"/>
      <c r="HC330"/>
      <c r="HD330"/>
      <c r="HE330"/>
      <c r="HF330"/>
      <c r="HG330"/>
      <c r="HH330"/>
      <c r="HI330"/>
      <c r="HJ330"/>
      <c r="HK330"/>
      <c r="HL330"/>
      <c r="HM330"/>
      <c r="HN330"/>
      <c r="HO330"/>
      <c r="HP330"/>
      <c r="HQ330"/>
      <c r="HR330"/>
      <c r="HS330"/>
      <c r="HT330"/>
      <c r="HU330"/>
      <c r="HV330"/>
      <c r="HW330"/>
      <c r="HX330"/>
      <c r="HY330"/>
      <c r="HZ330"/>
      <c r="IA330"/>
      <c r="IB330"/>
      <c r="IC330"/>
      <c r="ID330"/>
      <c r="IE330"/>
      <c r="IF330"/>
      <c r="IG330"/>
      <c r="IH330"/>
      <c r="II330"/>
      <c r="IJ330"/>
      <c r="IK330"/>
      <c r="IL330"/>
    </row>
    <row r="331" spans="1:246" s="2" customFormat="1" ht="13.8" hidden="1" x14ac:dyDescent="0.25">
      <c r="A331" s="2">
        <v>232</v>
      </c>
      <c r="B331" s="41">
        <f t="shared" ca="1" si="103"/>
        <v>52628</v>
      </c>
      <c r="C331" s="24">
        <f t="shared" si="107"/>
        <v>16606.770833333172</v>
      </c>
      <c r="D331" s="24"/>
      <c r="E331"/>
      <c r="F331"/>
      <c r="G331"/>
      <c r="H331"/>
      <c r="I331"/>
      <c r="J331"/>
      <c r="K331"/>
      <c r="L331"/>
      <c r="M331"/>
      <c r="N331"/>
      <c r="O331"/>
      <c r="P331"/>
      <c r="Q331"/>
      <c r="R331"/>
      <c r="S331"/>
      <c r="T331"/>
      <c r="U331"/>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c r="CD331"/>
      <c r="CE331"/>
      <c r="CF331"/>
      <c r="CG331"/>
      <c r="CH331"/>
      <c r="CI331"/>
      <c r="CJ331"/>
      <c r="CK331"/>
      <c r="CL331"/>
      <c r="CM331"/>
      <c r="CN331"/>
      <c r="CO331"/>
      <c r="CP331"/>
      <c r="CQ331"/>
      <c r="CR331"/>
      <c r="CS331"/>
      <c r="CT331"/>
      <c r="CU331"/>
      <c r="CV331"/>
      <c r="CW331"/>
      <c r="CX331"/>
      <c r="CY331"/>
      <c r="CZ331"/>
      <c r="DA331"/>
      <c r="DB331"/>
      <c r="DC331"/>
      <c r="DD331"/>
      <c r="DE331"/>
      <c r="DF331"/>
      <c r="DG331"/>
      <c r="DH331"/>
      <c r="DI331"/>
      <c r="DJ331"/>
      <c r="DK331"/>
      <c r="DL331"/>
      <c r="DM331"/>
      <c r="DN331"/>
      <c r="DO331"/>
      <c r="DP331"/>
      <c r="DQ331"/>
      <c r="DR331"/>
      <c r="DS331"/>
      <c r="DT331"/>
      <c r="DU331"/>
      <c r="DV331"/>
      <c r="DW331"/>
      <c r="DX331"/>
      <c r="DY331"/>
      <c r="DZ331"/>
      <c r="EA331"/>
      <c r="EB331"/>
      <c r="EC331"/>
      <c r="ED331"/>
      <c r="EE331"/>
      <c r="EF331"/>
      <c r="EG331"/>
      <c r="EH331"/>
      <c r="EI331"/>
      <c r="EJ331"/>
      <c r="EK331"/>
      <c r="EL331"/>
      <c r="EM331"/>
      <c r="EN331"/>
      <c r="EO331"/>
      <c r="EP331"/>
      <c r="EQ331"/>
      <c r="ER331"/>
      <c r="ES331"/>
      <c r="ET331"/>
      <c r="EU331"/>
      <c r="EV331"/>
      <c r="EW331"/>
      <c r="EX331"/>
      <c r="EY331"/>
      <c r="EZ331"/>
      <c r="FA331"/>
      <c r="FB331"/>
      <c r="FC331"/>
      <c r="FD331"/>
      <c r="FE331"/>
      <c r="FF331"/>
      <c r="FG331"/>
      <c r="FH331"/>
      <c r="FI331"/>
      <c r="FJ331"/>
      <c r="FK331"/>
      <c r="FL331"/>
      <c r="FM331"/>
      <c r="FN331"/>
      <c r="FO331"/>
      <c r="FP331"/>
      <c r="FQ331"/>
      <c r="FR331"/>
      <c r="FS331"/>
      <c r="FT331"/>
      <c r="FU331"/>
      <c r="FV331"/>
      <c r="FW331"/>
      <c r="FX331"/>
      <c r="FY331"/>
      <c r="FZ331"/>
      <c r="GA331"/>
      <c r="GB331"/>
      <c r="GC331"/>
      <c r="GD331"/>
      <c r="GE331"/>
      <c r="GF331"/>
      <c r="GG331"/>
      <c r="GH331"/>
      <c r="GI331"/>
      <c r="GJ331"/>
      <c r="GK331"/>
      <c r="GL331"/>
      <c r="GM331"/>
      <c r="GN331"/>
      <c r="GO331"/>
      <c r="GP331"/>
      <c r="GQ331"/>
      <c r="GR331"/>
      <c r="GS331"/>
      <c r="GT331"/>
      <c r="GU331"/>
      <c r="GV331"/>
      <c r="GW331"/>
      <c r="GX331"/>
      <c r="GY331"/>
      <c r="GZ331"/>
      <c r="HA331"/>
      <c r="HB331"/>
      <c r="HC331"/>
      <c r="HD331"/>
      <c r="HE331"/>
      <c r="HF331"/>
      <c r="HG331"/>
      <c r="HH331"/>
      <c r="HI331"/>
      <c r="HJ331"/>
      <c r="HK331"/>
      <c r="HL331"/>
      <c r="HM331"/>
      <c r="HN331"/>
      <c r="HO331"/>
      <c r="HP331"/>
      <c r="HQ331"/>
      <c r="HR331"/>
      <c r="HS331"/>
      <c r="HT331"/>
      <c r="HU331"/>
      <c r="HV331"/>
      <c r="HW331"/>
      <c r="HX331"/>
      <c r="HY331"/>
      <c r="HZ331"/>
      <c r="IA331"/>
      <c r="IB331"/>
      <c r="IC331"/>
      <c r="ID331"/>
      <c r="IE331"/>
      <c r="IF331"/>
      <c r="IG331"/>
      <c r="IH331"/>
      <c r="II331"/>
      <c r="IJ331"/>
      <c r="IK331"/>
      <c r="IL331"/>
    </row>
    <row r="332" spans="1:246" s="2" customFormat="1" ht="13.8" hidden="1" x14ac:dyDescent="0.25">
      <c r="A332" s="2">
        <v>233</v>
      </c>
      <c r="B332" s="41">
        <f t="shared" ca="1" si="103"/>
        <v>52657</v>
      </c>
      <c r="C332" s="24">
        <f t="shared" si="107"/>
        <v>16381.944444444283</v>
      </c>
      <c r="D332" s="24"/>
      <c r="E332"/>
      <c r="F332"/>
      <c r="G332"/>
      <c r="H332"/>
      <c r="I332"/>
      <c r="J332"/>
      <c r="K332"/>
      <c r="L332"/>
      <c r="M332"/>
      <c r="N332"/>
      <c r="O332"/>
      <c r="P332"/>
      <c r="Q332"/>
      <c r="R332"/>
      <c r="S332"/>
      <c r="T332"/>
      <c r="U332"/>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c r="CD332"/>
      <c r="CE332"/>
      <c r="CF332"/>
      <c r="CG332"/>
      <c r="CH332"/>
      <c r="CI332"/>
      <c r="CJ332"/>
      <c r="CK332"/>
      <c r="CL332"/>
      <c r="CM332"/>
      <c r="CN332"/>
      <c r="CO332"/>
      <c r="CP332"/>
      <c r="CQ332"/>
      <c r="CR332"/>
      <c r="CS332"/>
      <c r="CT332"/>
      <c r="CU332"/>
      <c r="CV332"/>
      <c r="CW332"/>
      <c r="CX332"/>
      <c r="CY332"/>
      <c r="CZ332"/>
      <c r="DA332"/>
      <c r="DB332"/>
      <c r="DC332"/>
      <c r="DD332"/>
      <c r="DE332"/>
      <c r="DF332"/>
      <c r="DG332"/>
      <c r="DH332"/>
      <c r="DI332"/>
      <c r="DJ332"/>
      <c r="DK332"/>
      <c r="DL332"/>
      <c r="DM332"/>
      <c r="DN332"/>
      <c r="DO332"/>
      <c r="DP332"/>
      <c r="DQ332"/>
      <c r="DR332"/>
      <c r="DS332"/>
      <c r="DT332"/>
      <c r="DU332"/>
      <c r="DV332"/>
      <c r="DW332"/>
      <c r="DX332"/>
      <c r="DY332"/>
      <c r="DZ332"/>
      <c r="EA332"/>
      <c r="EB332"/>
      <c r="EC332"/>
      <c r="ED332"/>
      <c r="EE332"/>
      <c r="EF332"/>
      <c r="EG332"/>
      <c r="EH332"/>
      <c r="EI332"/>
      <c r="EJ332"/>
      <c r="EK332"/>
      <c r="EL332"/>
      <c r="EM332"/>
      <c r="EN332"/>
      <c r="EO332"/>
      <c r="EP332"/>
      <c r="EQ332"/>
      <c r="ER332"/>
      <c r="ES332"/>
      <c r="ET332"/>
      <c r="EU332"/>
      <c r="EV332"/>
      <c r="EW332"/>
      <c r="EX332"/>
      <c r="EY332"/>
      <c r="EZ332"/>
      <c r="FA332"/>
      <c r="FB332"/>
      <c r="FC332"/>
      <c r="FD332"/>
      <c r="FE332"/>
      <c r="FF332"/>
      <c r="FG332"/>
      <c r="FH332"/>
      <c r="FI332"/>
      <c r="FJ332"/>
      <c r="FK332"/>
      <c r="FL332"/>
      <c r="FM332"/>
      <c r="FN332"/>
      <c r="FO332"/>
      <c r="FP332"/>
      <c r="FQ332"/>
      <c r="FR332"/>
      <c r="FS332"/>
      <c r="FT332"/>
      <c r="FU332"/>
      <c r="FV332"/>
      <c r="FW332"/>
      <c r="FX332"/>
      <c r="FY332"/>
      <c r="FZ332"/>
      <c r="GA332"/>
      <c r="GB332"/>
      <c r="GC332"/>
      <c r="GD332"/>
      <c r="GE332"/>
      <c r="GF332"/>
      <c r="GG332"/>
      <c r="GH332"/>
      <c r="GI332"/>
      <c r="GJ332"/>
      <c r="GK332"/>
      <c r="GL332"/>
      <c r="GM332"/>
      <c r="GN332"/>
      <c r="GO332"/>
      <c r="GP332"/>
      <c r="GQ332"/>
      <c r="GR332"/>
      <c r="GS332"/>
      <c r="GT332"/>
      <c r="GU332"/>
      <c r="GV332"/>
      <c r="GW332"/>
      <c r="GX332"/>
      <c r="GY332"/>
      <c r="GZ332"/>
      <c r="HA332"/>
      <c r="HB332"/>
      <c r="HC332"/>
      <c r="HD332"/>
      <c r="HE332"/>
      <c r="HF332"/>
      <c r="HG332"/>
      <c r="HH332"/>
      <c r="HI332"/>
      <c r="HJ332"/>
      <c r="HK332"/>
      <c r="HL332"/>
      <c r="HM332"/>
      <c r="HN332"/>
      <c r="HO332"/>
      <c r="HP332"/>
      <c r="HQ332"/>
      <c r="HR332"/>
      <c r="HS332"/>
      <c r="HT332"/>
      <c r="HU332"/>
      <c r="HV332"/>
      <c r="HW332"/>
      <c r="HX332"/>
      <c r="HY332"/>
      <c r="HZ332"/>
      <c r="IA332"/>
      <c r="IB332"/>
      <c r="IC332"/>
      <c r="ID332"/>
      <c r="IE332"/>
      <c r="IF332"/>
      <c r="IG332"/>
      <c r="IH332"/>
      <c r="II332"/>
      <c r="IJ332"/>
      <c r="IK332"/>
      <c r="IL332"/>
    </row>
    <row r="333" spans="1:246" s="2" customFormat="1" ht="13.8" hidden="1" x14ac:dyDescent="0.25">
      <c r="A333" s="2">
        <v>234</v>
      </c>
      <c r="B333" s="41">
        <f t="shared" ca="1" si="103"/>
        <v>52688</v>
      </c>
      <c r="C333" s="24">
        <f t="shared" si="107"/>
        <v>16157.118055555395</v>
      </c>
      <c r="D333" s="24"/>
      <c r="E333"/>
      <c r="F333"/>
      <c r="G333"/>
      <c r="H333"/>
      <c r="I333"/>
      <c r="J333"/>
      <c r="K333"/>
      <c r="L333"/>
      <c r="M333"/>
      <c r="N333"/>
      <c r="O333"/>
      <c r="P333"/>
      <c r="Q333"/>
      <c r="R333"/>
      <c r="S333"/>
      <c r="T333"/>
      <c r="U333"/>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c r="CD333"/>
      <c r="CE333"/>
      <c r="CF333"/>
      <c r="CG333"/>
      <c r="CH333"/>
      <c r="CI333"/>
      <c r="CJ333"/>
      <c r="CK333"/>
      <c r="CL333"/>
      <c r="CM333"/>
      <c r="CN333"/>
      <c r="CO333"/>
      <c r="CP333"/>
      <c r="CQ333"/>
      <c r="CR333"/>
      <c r="CS333"/>
      <c r="CT333"/>
      <c r="CU333"/>
      <c r="CV333"/>
      <c r="CW333"/>
      <c r="CX333"/>
      <c r="CY333"/>
      <c r="CZ333"/>
      <c r="DA333"/>
      <c r="DB333"/>
      <c r="DC333"/>
      <c r="DD333"/>
      <c r="DE333"/>
      <c r="DF333"/>
      <c r="DG333"/>
      <c r="DH333"/>
      <c r="DI333"/>
      <c r="DJ333"/>
      <c r="DK333"/>
      <c r="DL333"/>
      <c r="DM333"/>
      <c r="DN333"/>
      <c r="DO333"/>
      <c r="DP333"/>
      <c r="DQ333"/>
      <c r="DR333"/>
      <c r="DS333"/>
      <c r="DT333"/>
      <c r="DU333"/>
      <c r="DV333"/>
      <c r="DW333"/>
      <c r="DX333"/>
      <c r="DY333"/>
      <c r="DZ333"/>
      <c r="EA333"/>
      <c r="EB333"/>
      <c r="EC333"/>
      <c r="ED333"/>
      <c r="EE333"/>
      <c r="EF333"/>
      <c r="EG333"/>
      <c r="EH333"/>
      <c r="EI333"/>
      <c r="EJ333"/>
      <c r="EK333"/>
      <c r="EL333"/>
      <c r="EM333"/>
      <c r="EN333"/>
      <c r="EO333"/>
      <c r="EP333"/>
      <c r="EQ333"/>
      <c r="ER333"/>
      <c r="ES333"/>
      <c r="ET333"/>
      <c r="EU333"/>
      <c r="EV333"/>
      <c r="EW333"/>
      <c r="EX333"/>
      <c r="EY333"/>
      <c r="EZ333"/>
      <c r="FA333"/>
      <c r="FB333"/>
      <c r="FC333"/>
      <c r="FD333"/>
      <c r="FE333"/>
      <c r="FF333"/>
      <c r="FG333"/>
      <c r="FH333"/>
      <c r="FI333"/>
      <c r="FJ333"/>
      <c r="FK333"/>
      <c r="FL333"/>
      <c r="FM333"/>
      <c r="FN333"/>
      <c r="FO333"/>
      <c r="FP333"/>
      <c r="FQ333"/>
      <c r="FR333"/>
      <c r="FS333"/>
      <c r="FT333"/>
      <c r="FU333"/>
      <c r="FV333"/>
      <c r="FW333"/>
      <c r="FX333"/>
      <c r="FY333"/>
      <c r="FZ333"/>
      <c r="GA333"/>
      <c r="GB333"/>
      <c r="GC333"/>
      <c r="GD333"/>
      <c r="GE333"/>
      <c r="GF333"/>
      <c r="GG333"/>
      <c r="GH333"/>
      <c r="GI333"/>
      <c r="GJ333"/>
      <c r="GK333"/>
      <c r="GL333"/>
      <c r="GM333"/>
      <c r="GN333"/>
      <c r="GO333"/>
      <c r="GP333"/>
      <c r="GQ333"/>
      <c r="GR333"/>
      <c r="GS333"/>
      <c r="GT333"/>
      <c r="GU333"/>
      <c r="GV333"/>
      <c r="GW333"/>
      <c r="GX333"/>
      <c r="GY333"/>
      <c r="GZ333"/>
      <c r="HA333"/>
      <c r="HB333"/>
      <c r="HC333"/>
      <c r="HD333"/>
      <c r="HE333"/>
      <c r="HF333"/>
      <c r="HG333"/>
      <c r="HH333"/>
      <c r="HI333"/>
      <c r="HJ333"/>
      <c r="HK333"/>
      <c r="HL333"/>
      <c r="HM333"/>
      <c r="HN333"/>
      <c r="HO333"/>
      <c r="HP333"/>
      <c r="HQ333"/>
      <c r="HR333"/>
      <c r="HS333"/>
      <c r="HT333"/>
      <c r="HU333"/>
      <c r="HV333"/>
      <c r="HW333"/>
      <c r="HX333"/>
      <c r="HY333"/>
      <c r="HZ333"/>
      <c r="IA333"/>
      <c r="IB333"/>
      <c r="IC333"/>
      <c r="ID333"/>
      <c r="IE333"/>
      <c r="IF333"/>
      <c r="IG333"/>
      <c r="IH333"/>
      <c r="II333"/>
      <c r="IJ333"/>
      <c r="IK333"/>
      <c r="IL333"/>
    </row>
    <row r="334" spans="1:246" s="2" customFormat="1" ht="13.8" hidden="1" x14ac:dyDescent="0.25">
      <c r="A334" s="2">
        <v>235</v>
      </c>
      <c r="B334" s="41">
        <f t="shared" ca="1" si="103"/>
        <v>52718</v>
      </c>
      <c r="C334" s="24">
        <f t="shared" si="107"/>
        <v>15932.291666666506</v>
      </c>
      <c r="D334" s="24"/>
      <c r="E334"/>
      <c r="F334"/>
      <c r="G334"/>
      <c r="H334"/>
      <c r="I334"/>
      <c r="J334"/>
      <c r="K334"/>
      <c r="L334"/>
      <c r="M334"/>
      <c r="N334"/>
      <c r="O334"/>
      <c r="P334"/>
      <c r="Q334"/>
      <c r="R334"/>
      <c r="S334"/>
      <c r="T334"/>
      <c r="U334"/>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c r="CD334"/>
      <c r="CE334"/>
      <c r="CF334"/>
      <c r="CG334"/>
      <c r="CH334"/>
      <c r="CI334"/>
      <c r="CJ334"/>
      <c r="CK334"/>
      <c r="CL334"/>
      <c r="CM334"/>
      <c r="CN334"/>
      <c r="CO334"/>
      <c r="CP334"/>
      <c r="CQ334"/>
      <c r="CR334"/>
      <c r="CS334"/>
      <c r="CT334"/>
      <c r="CU334"/>
      <c r="CV334"/>
      <c r="CW334"/>
      <c r="CX334"/>
      <c r="CY334"/>
      <c r="CZ334"/>
      <c r="DA334"/>
      <c r="DB334"/>
      <c r="DC334"/>
      <c r="DD334"/>
      <c r="DE334"/>
      <c r="DF334"/>
      <c r="DG334"/>
      <c r="DH334"/>
      <c r="DI334"/>
      <c r="DJ334"/>
      <c r="DK334"/>
      <c r="DL334"/>
      <c r="DM334"/>
      <c r="DN334"/>
      <c r="DO334"/>
      <c r="DP334"/>
      <c r="DQ334"/>
      <c r="DR334"/>
      <c r="DS334"/>
      <c r="DT334"/>
      <c r="DU334"/>
      <c r="DV334"/>
      <c r="DW334"/>
      <c r="DX334"/>
      <c r="DY334"/>
      <c r="DZ334"/>
      <c r="EA334"/>
      <c r="EB334"/>
      <c r="EC334"/>
      <c r="ED334"/>
      <c r="EE334"/>
      <c r="EF334"/>
      <c r="EG334"/>
      <c r="EH334"/>
      <c r="EI334"/>
      <c r="EJ334"/>
      <c r="EK334"/>
      <c r="EL334"/>
      <c r="EM334"/>
      <c r="EN334"/>
      <c r="EO334"/>
      <c r="EP334"/>
      <c r="EQ334"/>
      <c r="ER334"/>
      <c r="ES334"/>
      <c r="ET334"/>
      <c r="EU334"/>
      <c r="EV334"/>
      <c r="EW334"/>
      <c r="EX334"/>
      <c r="EY334"/>
      <c r="EZ334"/>
      <c r="FA334"/>
      <c r="FB334"/>
      <c r="FC334"/>
      <c r="FD334"/>
      <c r="FE334"/>
      <c r="FF334"/>
      <c r="FG334"/>
      <c r="FH334"/>
      <c r="FI334"/>
      <c r="FJ334"/>
      <c r="FK334"/>
      <c r="FL334"/>
      <c r="FM334"/>
      <c r="FN334"/>
      <c r="FO334"/>
      <c r="FP334"/>
      <c r="FQ334"/>
      <c r="FR334"/>
      <c r="FS334"/>
      <c r="FT334"/>
      <c r="FU334"/>
      <c r="FV334"/>
      <c r="FW334"/>
      <c r="FX334"/>
      <c r="FY334"/>
      <c r="FZ334"/>
      <c r="GA334"/>
      <c r="GB334"/>
      <c r="GC334"/>
      <c r="GD334"/>
      <c r="GE334"/>
      <c r="GF334"/>
      <c r="GG334"/>
      <c r="GH334"/>
      <c r="GI334"/>
      <c r="GJ334"/>
      <c r="GK334"/>
      <c r="GL334"/>
      <c r="GM334"/>
      <c r="GN334"/>
      <c r="GO334"/>
      <c r="GP334"/>
      <c r="GQ334"/>
      <c r="GR334"/>
      <c r="GS334"/>
      <c r="GT334"/>
      <c r="GU334"/>
      <c r="GV334"/>
      <c r="GW334"/>
      <c r="GX334"/>
      <c r="GY334"/>
      <c r="GZ334"/>
      <c r="HA334"/>
      <c r="HB334"/>
      <c r="HC334"/>
      <c r="HD334"/>
      <c r="HE334"/>
      <c r="HF334"/>
      <c r="HG334"/>
      <c r="HH334"/>
      <c r="HI334"/>
      <c r="HJ334"/>
      <c r="HK334"/>
      <c r="HL334"/>
      <c r="HM334"/>
      <c r="HN334"/>
      <c r="HO334"/>
      <c r="HP334"/>
      <c r="HQ334"/>
      <c r="HR334"/>
      <c r="HS334"/>
      <c r="HT334"/>
      <c r="HU334"/>
      <c r="HV334"/>
      <c r="HW334"/>
      <c r="HX334"/>
      <c r="HY334"/>
      <c r="HZ334"/>
      <c r="IA334"/>
      <c r="IB334"/>
      <c r="IC334"/>
      <c r="ID334"/>
      <c r="IE334"/>
      <c r="IF334"/>
      <c r="IG334"/>
      <c r="IH334"/>
      <c r="II334"/>
      <c r="IJ334"/>
      <c r="IK334"/>
      <c r="IL334"/>
    </row>
    <row r="335" spans="1:246" s="2" customFormat="1" ht="13.8" hidden="1" x14ac:dyDescent="0.25">
      <c r="A335" s="2">
        <v>236</v>
      </c>
      <c r="B335" s="41">
        <f t="shared" ca="1" si="103"/>
        <v>52749</v>
      </c>
      <c r="C335" s="24">
        <f t="shared" si="107"/>
        <v>15707.465277777617</v>
      </c>
      <c r="D335" s="24"/>
      <c r="E335"/>
      <c r="F335"/>
      <c r="G335"/>
      <c r="H335"/>
      <c r="I335"/>
      <c r="J335"/>
      <c r="K335"/>
      <c r="L335"/>
      <c r="M335"/>
      <c r="N335"/>
      <c r="O335"/>
      <c r="P335"/>
      <c r="Q335"/>
      <c r="R335"/>
      <c r="S335"/>
      <c r="T335"/>
      <c r="U335"/>
      <c r="V335"/>
      <c r="W335"/>
      <c r="X335"/>
      <c r="Y335"/>
      <c r="Z335"/>
      <c r="AA335"/>
      <c r="AB335"/>
      <c r="AC335"/>
      <c r="AD335"/>
      <c r="AE335"/>
      <c r="AF335"/>
      <c r="AG335"/>
      <c r="AH335"/>
      <c r="AI335"/>
      <c r="AJ335"/>
      <c r="AK335"/>
      <c r="AL335"/>
      <c r="AM335"/>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c r="CD335"/>
      <c r="CE335"/>
      <c r="CF335"/>
      <c r="CG335"/>
      <c r="CH335"/>
      <c r="CI335"/>
      <c r="CJ335"/>
      <c r="CK335"/>
      <c r="CL335"/>
      <c r="CM335"/>
      <c r="CN335"/>
      <c r="CO335"/>
      <c r="CP335"/>
      <c r="CQ335"/>
      <c r="CR335"/>
      <c r="CS335"/>
      <c r="CT335"/>
      <c r="CU335"/>
      <c r="CV335"/>
      <c r="CW335"/>
      <c r="CX335"/>
      <c r="CY335"/>
      <c r="CZ335"/>
      <c r="DA335"/>
      <c r="DB335"/>
      <c r="DC335"/>
      <c r="DD335"/>
      <c r="DE335"/>
      <c r="DF335"/>
      <c r="DG335"/>
      <c r="DH335"/>
      <c r="DI335"/>
      <c r="DJ335"/>
      <c r="DK335"/>
      <c r="DL335"/>
      <c r="DM335"/>
      <c r="DN335"/>
      <c r="DO335"/>
      <c r="DP335"/>
      <c r="DQ335"/>
      <c r="DR335"/>
      <c r="DS335"/>
      <c r="DT335"/>
      <c r="DU335"/>
      <c r="DV335"/>
      <c r="DW335"/>
      <c r="DX335"/>
      <c r="DY335"/>
      <c r="DZ335"/>
      <c r="EA335"/>
      <c r="EB335"/>
      <c r="EC335"/>
      <c r="ED335"/>
      <c r="EE335"/>
      <c r="EF335"/>
      <c r="EG335"/>
      <c r="EH335"/>
      <c r="EI335"/>
      <c r="EJ335"/>
      <c r="EK335"/>
      <c r="EL335"/>
      <c r="EM335"/>
      <c r="EN335"/>
      <c r="EO335"/>
      <c r="EP335"/>
      <c r="EQ335"/>
      <c r="ER335"/>
      <c r="ES335"/>
      <c r="ET335"/>
      <c r="EU335"/>
      <c r="EV335"/>
      <c r="EW335"/>
      <c r="EX335"/>
      <c r="EY335"/>
      <c r="EZ335"/>
      <c r="FA335"/>
      <c r="FB335"/>
      <c r="FC335"/>
      <c r="FD335"/>
      <c r="FE335"/>
      <c r="FF335"/>
      <c r="FG335"/>
      <c r="FH335"/>
      <c r="FI335"/>
      <c r="FJ335"/>
      <c r="FK335"/>
      <c r="FL335"/>
      <c r="FM335"/>
      <c r="FN335"/>
      <c r="FO335"/>
      <c r="FP335"/>
      <c r="FQ335"/>
      <c r="FR335"/>
      <c r="FS335"/>
      <c r="FT335"/>
      <c r="FU335"/>
      <c r="FV335"/>
      <c r="FW335"/>
      <c r="FX335"/>
      <c r="FY335"/>
      <c r="FZ335"/>
      <c r="GA335"/>
      <c r="GB335"/>
      <c r="GC335"/>
      <c r="GD335"/>
      <c r="GE335"/>
      <c r="GF335"/>
      <c r="GG335"/>
      <c r="GH335"/>
      <c r="GI335"/>
      <c r="GJ335"/>
      <c r="GK335"/>
      <c r="GL335"/>
      <c r="GM335"/>
      <c r="GN335"/>
      <c r="GO335"/>
      <c r="GP335"/>
      <c r="GQ335"/>
      <c r="GR335"/>
      <c r="GS335"/>
      <c r="GT335"/>
      <c r="GU335"/>
      <c r="GV335"/>
      <c r="GW335"/>
      <c r="GX335"/>
      <c r="GY335"/>
      <c r="GZ335"/>
      <c r="HA335"/>
      <c r="HB335"/>
      <c r="HC335"/>
      <c r="HD335"/>
      <c r="HE335"/>
      <c r="HF335"/>
      <c r="HG335"/>
      <c r="HH335"/>
      <c r="HI335"/>
      <c r="HJ335"/>
      <c r="HK335"/>
      <c r="HL335"/>
      <c r="HM335"/>
      <c r="HN335"/>
      <c r="HO335"/>
      <c r="HP335"/>
      <c r="HQ335"/>
      <c r="HR335"/>
      <c r="HS335"/>
      <c r="HT335"/>
      <c r="HU335"/>
      <c r="HV335"/>
      <c r="HW335"/>
      <c r="HX335"/>
      <c r="HY335"/>
      <c r="HZ335"/>
      <c r="IA335"/>
      <c r="IB335"/>
      <c r="IC335"/>
      <c r="ID335"/>
      <c r="IE335"/>
      <c r="IF335"/>
      <c r="IG335"/>
      <c r="IH335"/>
      <c r="II335"/>
      <c r="IJ335"/>
      <c r="IK335"/>
      <c r="IL335"/>
    </row>
    <row r="336" spans="1:246" s="2" customFormat="1" ht="13.8" hidden="1" x14ac:dyDescent="0.25">
      <c r="A336" s="2">
        <v>237</v>
      </c>
      <c r="B336" s="41">
        <f t="shared" ca="1" si="103"/>
        <v>52779</v>
      </c>
      <c r="C336" s="24">
        <f t="shared" si="107"/>
        <v>15482.638888888729</v>
      </c>
      <c r="D336" s="24"/>
      <c r="E336"/>
      <c r="F336"/>
      <c r="G336"/>
      <c r="H336"/>
      <c r="I336"/>
      <c r="J336"/>
      <c r="K336"/>
      <c r="L336"/>
      <c r="M336"/>
      <c r="N336"/>
      <c r="O336"/>
      <c r="P336"/>
      <c r="Q336"/>
      <c r="R336"/>
      <c r="S336"/>
      <c r="T336"/>
      <c r="U336"/>
      <c r="V336"/>
      <c r="W336"/>
      <c r="X336"/>
      <c r="Y336"/>
      <c r="Z336"/>
      <c r="AA336"/>
      <c r="AB336"/>
      <c r="AC336"/>
      <c r="AD336"/>
      <c r="AE336"/>
      <c r="AF336"/>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c r="CD336"/>
      <c r="CE336"/>
      <c r="CF336"/>
      <c r="CG336"/>
      <c r="CH336"/>
      <c r="CI336"/>
      <c r="CJ336"/>
      <c r="CK336"/>
      <c r="CL336"/>
      <c r="CM336"/>
      <c r="CN336"/>
      <c r="CO336"/>
      <c r="CP336"/>
      <c r="CQ336"/>
      <c r="CR336"/>
      <c r="CS336"/>
      <c r="CT336"/>
      <c r="CU336"/>
      <c r="CV336"/>
      <c r="CW336"/>
      <c r="CX336"/>
      <c r="CY336"/>
      <c r="CZ336"/>
      <c r="DA336"/>
      <c r="DB336"/>
      <c r="DC336"/>
      <c r="DD336"/>
      <c r="DE336"/>
      <c r="DF336"/>
      <c r="DG336"/>
      <c r="DH336"/>
      <c r="DI336"/>
      <c r="DJ336"/>
      <c r="DK336"/>
      <c r="DL336"/>
      <c r="DM336"/>
      <c r="DN336"/>
      <c r="DO336"/>
      <c r="DP336"/>
      <c r="DQ336"/>
      <c r="DR336"/>
      <c r="DS336"/>
      <c r="DT336"/>
      <c r="DU336"/>
      <c r="DV336"/>
      <c r="DW336"/>
      <c r="DX336"/>
      <c r="DY336"/>
      <c r="DZ336"/>
      <c r="EA336"/>
      <c r="EB336"/>
      <c r="EC336"/>
      <c r="ED336"/>
      <c r="EE336"/>
      <c r="EF336"/>
      <c r="EG336"/>
      <c r="EH336"/>
      <c r="EI336"/>
      <c r="EJ336"/>
      <c r="EK336"/>
      <c r="EL336"/>
      <c r="EM336"/>
      <c r="EN336"/>
      <c r="EO336"/>
      <c r="EP336"/>
      <c r="EQ336"/>
      <c r="ER336"/>
      <c r="ES336"/>
      <c r="ET336"/>
      <c r="EU336"/>
      <c r="EV336"/>
      <c r="EW336"/>
      <c r="EX336"/>
      <c r="EY336"/>
      <c r="EZ336"/>
      <c r="FA336"/>
      <c r="FB336"/>
      <c r="FC336"/>
      <c r="FD336"/>
      <c r="FE336"/>
      <c r="FF336"/>
      <c r="FG336"/>
      <c r="FH336"/>
      <c r="FI336"/>
      <c r="FJ336"/>
      <c r="FK336"/>
      <c r="FL336"/>
      <c r="FM336"/>
      <c r="FN336"/>
      <c r="FO336"/>
      <c r="FP336"/>
      <c r="FQ336"/>
      <c r="FR336"/>
      <c r="FS336"/>
      <c r="FT336"/>
      <c r="FU336"/>
      <c r="FV336"/>
      <c r="FW336"/>
      <c r="FX336"/>
      <c r="FY336"/>
      <c r="FZ336"/>
      <c r="GA336"/>
      <c r="GB336"/>
      <c r="GC336"/>
      <c r="GD336"/>
      <c r="GE336"/>
      <c r="GF336"/>
      <c r="GG336"/>
      <c r="GH336"/>
      <c r="GI336"/>
      <c r="GJ336"/>
      <c r="GK336"/>
      <c r="GL336"/>
      <c r="GM336"/>
      <c r="GN336"/>
      <c r="GO336"/>
      <c r="GP336"/>
      <c r="GQ336"/>
      <c r="GR336"/>
      <c r="GS336"/>
      <c r="GT336"/>
      <c r="GU336"/>
      <c r="GV336"/>
      <c r="GW336"/>
      <c r="GX336"/>
      <c r="GY336"/>
      <c r="GZ336"/>
      <c r="HA336"/>
      <c r="HB336"/>
      <c r="HC336"/>
      <c r="HD336"/>
      <c r="HE336"/>
      <c r="HF336"/>
      <c r="HG336"/>
      <c r="HH336"/>
      <c r="HI336"/>
      <c r="HJ336"/>
      <c r="HK336"/>
      <c r="HL336"/>
      <c r="HM336"/>
      <c r="HN336"/>
      <c r="HO336"/>
      <c r="HP336"/>
      <c r="HQ336"/>
      <c r="HR336"/>
      <c r="HS336"/>
      <c r="HT336"/>
      <c r="HU336"/>
      <c r="HV336"/>
      <c r="HW336"/>
      <c r="HX336"/>
      <c r="HY336"/>
      <c r="HZ336"/>
      <c r="IA336"/>
      <c r="IB336"/>
      <c r="IC336"/>
      <c r="ID336"/>
      <c r="IE336"/>
      <c r="IF336"/>
      <c r="IG336"/>
      <c r="IH336"/>
      <c r="II336"/>
      <c r="IJ336"/>
      <c r="IK336"/>
      <c r="IL336"/>
    </row>
    <row r="337" spans="1:247" s="2" customFormat="1" ht="13.8" hidden="1" x14ac:dyDescent="0.25">
      <c r="A337" s="2">
        <v>238</v>
      </c>
      <c r="B337" s="41">
        <f t="shared" ca="1" si="103"/>
        <v>52810</v>
      </c>
      <c r="C337" s="24">
        <f t="shared" si="107"/>
        <v>15257.81249999984</v>
      </c>
      <c r="D337" s="24"/>
      <c r="E337"/>
      <c r="F337"/>
      <c r="G337"/>
      <c r="H337"/>
      <c r="I337"/>
      <c r="J337"/>
      <c r="K337"/>
      <c r="L337"/>
      <c r="M337"/>
      <c r="N337"/>
      <c r="O337"/>
      <c r="P337"/>
      <c r="Q337"/>
      <c r="R337"/>
      <c r="S337"/>
      <c r="T337"/>
      <c r="U337"/>
      <c r="V337"/>
      <c r="W337"/>
      <c r="X337"/>
      <c r="Y337"/>
      <c r="Z337"/>
      <c r="AA337"/>
      <c r="AB337"/>
      <c r="AC337"/>
      <c r="AD337"/>
      <c r="AE337"/>
      <c r="AF337"/>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c r="CD337"/>
      <c r="CE337"/>
      <c r="CF337"/>
      <c r="CG337"/>
      <c r="CH337"/>
      <c r="CI337"/>
      <c r="CJ337"/>
      <c r="CK337"/>
      <c r="CL337"/>
      <c r="CM337"/>
      <c r="CN337"/>
      <c r="CO337"/>
      <c r="CP337"/>
      <c r="CQ337"/>
      <c r="CR337"/>
      <c r="CS337"/>
      <c r="CT337"/>
      <c r="CU337"/>
      <c r="CV337"/>
      <c r="CW337"/>
      <c r="CX337"/>
      <c r="CY337"/>
      <c r="CZ337"/>
      <c r="DA337"/>
      <c r="DB337"/>
      <c r="DC337"/>
      <c r="DD337"/>
      <c r="DE337"/>
      <c r="DF337"/>
      <c r="DG337"/>
      <c r="DH337"/>
      <c r="DI337"/>
      <c r="DJ337"/>
      <c r="DK337"/>
      <c r="DL337"/>
      <c r="DM337"/>
      <c r="DN337"/>
      <c r="DO337"/>
      <c r="DP337"/>
      <c r="DQ337"/>
      <c r="DR337"/>
      <c r="DS337"/>
      <c r="DT337"/>
      <c r="DU337"/>
      <c r="DV337"/>
      <c r="DW337"/>
      <c r="DX337"/>
      <c r="DY337"/>
      <c r="DZ337"/>
      <c r="EA337"/>
      <c r="EB337"/>
      <c r="EC337"/>
      <c r="ED337"/>
      <c r="EE337"/>
      <c r="EF337"/>
      <c r="EG337"/>
      <c r="EH337"/>
      <c r="EI337"/>
      <c r="EJ337"/>
      <c r="EK337"/>
      <c r="EL337"/>
      <c r="EM337"/>
      <c r="EN337"/>
      <c r="EO337"/>
      <c r="EP337"/>
      <c r="EQ337"/>
      <c r="ER337"/>
      <c r="ES337"/>
      <c r="ET337"/>
      <c r="EU337"/>
      <c r="EV337"/>
      <c r="EW337"/>
      <c r="EX337"/>
      <c r="EY337"/>
      <c r="EZ337"/>
      <c r="FA337"/>
      <c r="FB337"/>
      <c r="FC337"/>
      <c r="FD337"/>
      <c r="FE337"/>
      <c r="FF337"/>
      <c r="FG337"/>
      <c r="FH337"/>
      <c r="FI337"/>
      <c r="FJ337"/>
      <c r="FK337"/>
      <c r="FL337"/>
      <c r="FM337"/>
      <c r="FN337"/>
      <c r="FO337"/>
      <c r="FP337"/>
      <c r="FQ337"/>
      <c r="FR337"/>
      <c r="FS337"/>
      <c r="FT337"/>
      <c r="FU337"/>
      <c r="FV337"/>
      <c r="FW337"/>
      <c r="FX337"/>
      <c r="FY337"/>
      <c r="FZ337"/>
      <c r="GA337"/>
      <c r="GB337"/>
      <c r="GC337"/>
      <c r="GD337"/>
      <c r="GE337"/>
      <c r="GF337"/>
      <c r="GG337"/>
      <c r="GH337"/>
      <c r="GI337"/>
      <c r="GJ337"/>
      <c r="GK337"/>
      <c r="GL337"/>
      <c r="GM337"/>
      <c r="GN337"/>
      <c r="GO337"/>
      <c r="GP337"/>
      <c r="GQ337"/>
      <c r="GR337"/>
      <c r="GS337"/>
      <c r="GT337"/>
      <c r="GU337"/>
      <c r="GV337"/>
      <c r="GW337"/>
      <c r="GX337"/>
      <c r="GY337"/>
      <c r="GZ337"/>
      <c r="HA337"/>
      <c r="HB337"/>
      <c r="HC337"/>
      <c r="HD337"/>
      <c r="HE337"/>
      <c r="HF337"/>
      <c r="HG337"/>
      <c r="HH337"/>
      <c r="HI337"/>
      <c r="HJ337"/>
      <c r="HK337"/>
      <c r="HL337"/>
      <c r="HM337"/>
      <c r="HN337"/>
      <c r="HO337"/>
      <c r="HP337"/>
      <c r="HQ337"/>
      <c r="HR337"/>
      <c r="HS337"/>
      <c r="HT337"/>
      <c r="HU337"/>
      <c r="HV337"/>
      <c r="HW337"/>
      <c r="HX337"/>
      <c r="HY337"/>
      <c r="HZ337"/>
      <c r="IA337"/>
      <c r="IB337"/>
      <c r="IC337"/>
      <c r="ID337"/>
      <c r="IE337"/>
      <c r="IF337"/>
      <c r="IG337"/>
      <c r="IH337"/>
      <c r="II337"/>
      <c r="IJ337"/>
      <c r="IK337"/>
      <c r="IL337"/>
    </row>
    <row r="338" spans="1:247" s="2" customFormat="1" ht="13.8" hidden="1" x14ac:dyDescent="0.25">
      <c r="A338" s="2">
        <v>239</v>
      </c>
      <c r="B338" s="41">
        <f t="shared" ca="1" si="103"/>
        <v>52841</v>
      </c>
      <c r="C338" s="24">
        <f t="shared" si="107"/>
        <v>15032.986111110951</v>
      </c>
      <c r="D338" s="24"/>
      <c r="E338"/>
      <c r="F338"/>
      <c r="G338"/>
      <c r="H338"/>
      <c r="I338"/>
      <c r="J338"/>
      <c r="K338"/>
      <c r="L338"/>
      <c r="M338"/>
      <c r="N338"/>
      <c r="O338"/>
      <c r="P338"/>
      <c r="Q338"/>
      <c r="R338"/>
      <c r="S338"/>
      <c r="T338"/>
      <c r="U338"/>
      <c r="V338"/>
      <c r="W338"/>
      <c r="X338"/>
      <c r="Y338"/>
      <c r="Z338"/>
      <c r="AA338"/>
      <c r="AB338"/>
      <c r="AC338"/>
      <c r="AD338"/>
      <c r="AE338"/>
      <c r="AF338"/>
      <c r="AG338"/>
      <c r="AH338"/>
      <c r="AI338"/>
      <c r="AJ338"/>
      <c r="AK338"/>
      <c r="AL338"/>
      <c r="AM338"/>
      <c r="AN338"/>
      <c r="AO338"/>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c r="CD338"/>
      <c r="CE338"/>
      <c r="CF338"/>
      <c r="CG338"/>
      <c r="CH338"/>
      <c r="CI338"/>
      <c r="CJ338"/>
      <c r="CK338"/>
      <c r="CL338"/>
      <c r="CM338"/>
      <c r="CN338"/>
      <c r="CO338"/>
      <c r="CP338"/>
      <c r="CQ338"/>
      <c r="CR338"/>
      <c r="CS338"/>
      <c r="CT338"/>
      <c r="CU338"/>
      <c r="CV338"/>
      <c r="CW338"/>
      <c r="CX338"/>
      <c r="CY338"/>
      <c r="CZ338"/>
      <c r="DA338"/>
      <c r="DB338"/>
      <c r="DC338"/>
      <c r="DD338"/>
      <c r="DE338"/>
      <c r="DF338"/>
      <c r="DG338"/>
      <c r="DH338"/>
      <c r="DI338"/>
      <c r="DJ338"/>
      <c r="DK338"/>
      <c r="DL338"/>
      <c r="DM338"/>
      <c r="DN338"/>
      <c r="DO338"/>
      <c r="DP338"/>
      <c r="DQ338"/>
      <c r="DR338"/>
      <c r="DS338"/>
      <c r="DT338"/>
      <c r="DU338"/>
      <c r="DV338"/>
      <c r="DW338"/>
      <c r="DX338"/>
      <c r="DY338"/>
      <c r="DZ338"/>
      <c r="EA338"/>
      <c r="EB338"/>
      <c r="EC338"/>
      <c r="ED338"/>
      <c r="EE338"/>
      <c r="EF338"/>
      <c r="EG338"/>
      <c r="EH338"/>
      <c r="EI338"/>
      <c r="EJ338"/>
      <c r="EK338"/>
      <c r="EL338"/>
      <c r="EM338"/>
      <c r="EN338"/>
      <c r="EO338"/>
      <c r="EP338"/>
      <c r="EQ338"/>
      <c r="ER338"/>
      <c r="ES338"/>
      <c r="ET338"/>
      <c r="EU338"/>
      <c r="EV338"/>
      <c r="EW338"/>
      <c r="EX338"/>
      <c r="EY338"/>
      <c r="EZ338"/>
      <c r="FA338"/>
      <c r="FB338"/>
      <c r="FC338"/>
      <c r="FD338"/>
      <c r="FE338"/>
      <c r="FF338"/>
      <c r="FG338"/>
      <c r="FH338"/>
      <c r="FI338"/>
      <c r="FJ338"/>
      <c r="FK338"/>
      <c r="FL338"/>
      <c r="FM338"/>
      <c r="FN338"/>
      <c r="FO338"/>
      <c r="FP338"/>
      <c r="FQ338"/>
      <c r="FR338"/>
      <c r="FS338"/>
      <c r="FT338"/>
      <c r="FU338"/>
      <c r="FV338"/>
      <c r="FW338"/>
      <c r="FX338"/>
      <c r="FY338"/>
      <c r="FZ338"/>
      <c r="GA338"/>
      <c r="GB338"/>
      <c r="GC338"/>
      <c r="GD338"/>
      <c r="GE338"/>
      <c r="GF338"/>
      <c r="GG338"/>
      <c r="GH338"/>
      <c r="GI338"/>
      <c r="GJ338"/>
      <c r="GK338"/>
      <c r="GL338"/>
      <c r="GM338"/>
      <c r="GN338"/>
      <c r="GO338"/>
      <c r="GP338"/>
      <c r="GQ338"/>
      <c r="GR338"/>
      <c r="GS338"/>
      <c r="GT338"/>
      <c r="GU338"/>
      <c r="GV338"/>
      <c r="GW338"/>
      <c r="GX338"/>
      <c r="GY338"/>
      <c r="GZ338"/>
      <c r="HA338"/>
      <c r="HB338"/>
      <c r="HC338"/>
      <c r="HD338"/>
      <c r="HE338"/>
      <c r="HF338"/>
      <c r="HG338"/>
      <c r="HH338"/>
      <c r="HI338"/>
      <c r="HJ338"/>
      <c r="HK338"/>
      <c r="HL338"/>
      <c r="HM338"/>
      <c r="HN338"/>
      <c r="HO338"/>
      <c r="HP338"/>
      <c r="HQ338"/>
      <c r="HR338"/>
      <c r="HS338"/>
      <c r="HT338"/>
      <c r="HU338"/>
      <c r="HV338"/>
      <c r="HW338"/>
      <c r="HX338"/>
      <c r="HY338"/>
      <c r="HZ338"/>
      <c r="IA338"/>
      <c r="IB338"/>
      <c r="IC338"/>
      <c r="ID338"/>
      <c r="IE338"/>
      <c r="IF338"/>
      <c r="IG338"/>
      <c r="IH338"/>
      <c r="II338"/>
      <c r="IJ338"/>
      <c r="IK338"/>
      <c r="IL338"/>
    </row>
    <row r="339" spans="1:247" s="2" customFormat="1" ht="13.8" hidden="1" x14ac:dyDescent="0.25">
      <c r="A339" s="2">
        <v>240</v>
      </c>
      <c r="B339" s="41">
        <f t="shared" ca="1" si="103"/>
        <v>52871</v>
      </c>
      <c r="C339" s="24">
        <f t="shared" si="107"/>
        <v>18778.159722222063</v>
      </c>
      <c r="D339" s="24"/>
      <c r="E339"/>
      <c r="F339"/>
      <c r="G339"/>
      <c r="H339"/>
      <c r="I339"/>
      <c r="J339"/>
      <c r="K339"/>
      <c r="L339"/>
      <c r="M339"/>
      <c r="N339"/>
      <c r="O339"/>
      <c r="P339"/>
      <c r="Q339"/>
      <c r="R339"/>
      <c r="S339"/>
      <c r="T339"/>
      <c r="U339"/>
      <c r="V339"/>
      <c r="W339"/>
      <c r="X339"/>
      <c r="Y339"/>
      <c r="Z339"/>
      <c r="AA339"/>
      <c r="AB339"/>
      <c r="AC339"/>
      <c r="AD339"/>
      <c r="AE339"/>
      <c r="AF339"/>
      <c r="AG339"/>
      <c r="AH339"/>
      <c r="AI339"/>
      <c r="AJ339"/>
      <c r="AK339"/>
      <c r="AL339"/>
      <c r="AM339"/>
      <c r="AN339"/>
      <c r="AO339"/>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c r="CD339"/>
      <c r="CE339"/>
      <c r="CF339"/>
      <c r="CG339"/>
      <c r="CH339"/>
      <c r="CI339"/>
      <c r="CJ339"/>
      <c r="CK339"/>
      <c r="CL339"/>
      <c r="CM339"/>
      <c r="CN339"/>
      <c r="CO339"/>
      <c r="CP339"/>
      <c r="CQ339"/>
      <c r="CR339"/>
      <c r="CS339"/>
      <c r="CT339"/>
      <c r="CU339"/>
      <c r="CV339"/>
      <c r="CW339"/>
      <c r="CX339"/>
      <c r="CY339"/>
      <c r="CZ339"/>
      <c r="DA339"/>
      <c r="DB339"/>
      <c r="DC339"/>
      <c r="DD339"/>
      <c r="DE339"/>
      <c r="DF339"/>
      <c r="DG339"/>
      <c r="DH339"/>
      <c r="DI339"/>
      <c r="DJ339"/>
      <c r="DK339"/>
      <c r="DL339"/>
      <c r="DM339"/>
      <c r="DN339"/>
      <c r="DO339"/>
      <c r="DP339"/>
      <c r="DQ339"/>
      <c r="DR339"/>
      <c r="DS339"/>
      <c r="DT339"/>
      <c r="DU339"/>
      <c r="DV339"/>
      <c r="DW339"/>
      <c r="DX339"/>
      <c r="DY339"/>
      <c r="DZ339"/>
      <c r="EA339"/>
      <c r="EB339"/>
      <c r="EC339"/>
      <c r="ED339"/>
      <c r="EE339"/>
      <c r="EF339"/>
      <c r="EG339"/>
      <c r="EH339"/>
      <c r="EI339"/>
      <c r="EJ339"/>
      <c r="EK339"/>
      <c r="EL339"/>
      <c r="EM339"/>
      <c r="EN339"/>
      <c r="EO339"/>
      <c r="EP339"/>
      <c r="EQ339"/>
      <c r="ER339"/>
      <c r="ES339"/>
      <c r="ET339"/>
      <c r="EU339"/>
      <c r="EV339"/>
      <c r="EW339"/>
      <c r="EX339"/>
      <c r="EY339"/>
      <c r="EZ339"/>
      <c r="FA339"/>
      <c r="FB339"/>
      <c r="FC339"/>
      <c r="FD339"/>
      <c r="FE339"/>
      <c r="FF339"/>
      <c r="FG339"/>
      <c r="FH339"/>
      <c r="FI339"/>
      <c r="FJ339"/>
      <c r="FK339"/>
      <c r="FL339"/>
      <c r="FM339"/>
      <c r="FN339"/>
      <c r="FO339"/>
      <c r="FP339"/>
      <c r="FQ339"/>
      <c r="FR339"/>
      <c r="FS339"/>
      <c r="FT339"/>
      <c r="FU339"/>
      <c r="FV339"/>
      <c r="FW339"/>
      <c r="FX339"/>
      <c r="FY339"/>
      <c r="FZ339"/>
      <c r="GA339"/>
      <c r="GB339"/>
      <c r="GC339"/>
      <c r="GD339"/>
      <c r="GE339"/>
      <c r="GF339"/>
      <c r="GG339"/>
      <c r="GH339"/>
      <c r="GI339"/>
      <c r="GJ339"/>
      <c r="GK339"/>
      <c r="GL339"/>
      <c r="GM339"/>
      <c r="GN339"/>
      <c r="GO339"/>
      <c r="GP339"/>
      <c r="GQ339"/>
      <c r="GR339"/>
      <c r="GS339"/>
      <c r="GT339"/>
      <c r="GU339"/>
      <c r="GV339"/>
      <c r="GW339"/>
      <c r="GX339"/>
      <c r="GY339"/>
      <c r="GZ339"/>
      <c r="HA339"/>
      <c r="HB339"/>
      <c r="HC339"/>
      <c r="HD339"/>
      <c r="HE339"/>
      <c r="HF339"/>
      <c r="HG339"/>
      <c r="HH339"/>
      <c r="HI339"/>
      <c r="HJ339"/>
      <c r="HK339"/>
      <c r="HL339"/>
      <c r="HM339"/>
      <c r="HN339"/>
      <c r="HO339"/>
      <c r="HP339"/>
      <c r="HQ339"/>
      <c r="HR339"/>
      <c r="HS339"/>
      <c r="HT339"/>
      <c r="HU339"/>
      <c r="HV339"/>
      <c r="HW339"/>
      <c r="HX339"/>
      <c r="HY339"/>
      <c r="HZ339"/>
      <c r="IA339"/>
      <c r="IB339"/>
      <c r="IC339"/>
      <c r="ID339"/>
      <c r="IE339"/>
      <c r="IF339"/>
      <c r="IG339"/>
      <c r="IH339"/>
      <c r="II339"/>
      <c r="IJ339"/>
      <c r="IK339"/>
      <c r="IL339"/>
    </row>
    <row r="340" spans="1:247" s="2" customFormat="1" ht="13.8" hidden="1" x14ac:dyDescent="0.25">
      <c r="F340"/>
      <c r="G340"/>
      <c r="H340"/>
      <c r="I340"/>
      <c r="J340"/>
      <c r="K340"/>
      <c r="L340"/>
      <c r="M340"/>
      <c r="N340"/>
      <c r="O340"/>
      <c r="P340"/>
      <c r="Q340"/>
      <c r="R340"/>
      <c r="S340"/>
      <c r="T340"/>
      <c r="U340"/>
      <c r="V340"/>
      <c r="W340"/>
      <c r="X340"/>
      <c r="Y340"/>
      <c r="Z340"/>
      <c r="AA340"/>
      <c r="AB340"/>
      <c r="AC340"/>
      <c r="AD340"/>
      <c r="AE340"/>
      <c r="AF340"/>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c r="CK340"/>
      <c r="CL340"/>
      <c r="CM340"/>
      <c r="CN340"/>
      <c r="CO340"/>
      <c r="CP340"/>
      <c r="CQ340"/>
      <c r="CR340"/>
      <c r="CS340"/>
      <c r="CT340"/>
      <c r="CU340"/>
      <c r="CV340"/>
      <c r="CW340"/>
      <c r="CX340"/>
      <c r="CY340"/>
      <c r="CZ340"/>
      <c r="DA340"/>
      <c r="DB340"/>
      <c r="DC340"/>
      <c r="DD340"/>
      <c r="DE340"/>
      <c r="DF340"/>
      <c r="DG340"/>
      <c r="DH340"/>
      <c r="DI340"/>
      <c r="DJ340"/>
      <c r="DK340"/>
      <c r="DL340"/>
      <c r="DM340"/>
      <c r="DN340"/>
      <c r="DO340"/>
      <c r="DP340"/>
      <c r="DQ340"/>
      <c r="DR340"/>
      <c r="DS340"/>
      <c r="DT340"/>
      <c r="DU340"/>
      <c r="DV340"/>
      <c r="DW340"/>
      <c r="DX340"/>
      <c r="DY340"/>
      <c r="DZ340"/>
      <c r="EA340"/>
      <c r="EB340"/>
      <c r="EC340"/>
      <c r="ED340"/>
      <c r="EE340"/>
      <c r="EF340"/>
      <c r="EG340"/>
      <c r="EH340"/>
      <c r="EI340"/>
      <c r="EJ340"/>
      <c r="EK340"/>
      <c r="EL340"/>
      <c r="EM340"/>
      <c r="EN340"/>
      <c r="EO340"/>
      <c r="EP340"/>
      <c r="EQ340"/>
      <c r="ER340"/>
      <c r="ES340"/>
      <c r="ET340"/>
      <c r="EU340"/>
      <c r="EV340"/>
      <c r="EW340"/>
      <c r="EX340"/>
      <c r="EY340"/>
      <c r="EZ340"/>
      <c r="FA340"/>
      <c r="FB340"/>
      <c r="FC340"/>
      <c r="FD340"/>
      <c r="FE340"/>
      <c r="FF340"/>
      <c r="FG340"/>
      <c r="FH340"/>
      <c r="FI340"/>
      <c r="FJ340"/>
      <c r="FK340"/>
      <c r="FL340"/>
      <c r="FM340"/>
      <c r="FN340"/>
      <c r="FO340"/>
      <c r="FP340"/>
      <c r="FQ340"/>
      <c r="FR340"/>
      <c r="FS340"/>
      <c r="FT340"/>
      <c r="FU340"/>
      <c r="FV340"/>
      <c r="FW340"/>
      <c r="FX340"/>
      <c r="FY340"/>
      <c r="FZ340"/>
      <c r="GA340"/>
      <c r="GB340"/>
      <c r="GC340"/>
      <c r="GD340"/>
      <c r="GE340"/>
      <c r="GF340"/>
      <c r="GG340"/>
      <c r="GH340"/>
      <c r="GI340"/>
      <c r="GJ340"/>
      <c r="GK340"/>
      <c r="GL340"/>
      <c r="GM340"/>
      <c r="GN340"/>
      <c r="GO340"/>
      <c r="GP340"/>
      <c r="GQ340"/>
      <c r="GR340"/>
      <c r="GS340"/>
      <c r="GT340"/>
      <c r="GU340"/>
      <c r="GV340"/>
      <c r="GW340"/>
      <c r="GX340"/>
      <c r="GY340"/>
      <c r="GZ340"/>
      <c r="HA340"/>
      <c r="HB340"/>
      <c r="HC340"/>
      <c r="HD340"/>
      <c r="HE340"/>
      <c r="HF340"/>
      <c r="HG340"/>
      <c r="HH340"/>
      <c r="HI340"/>
      <c r="HJ340"/>
      <c r="HK340"/>
      <c r="HL340"/>
      <c r="HM340"/>
      <c r="HN340"/>
      <c r="HO340"/>
      <c r="HP340"/>
      <c r="HQ340"/>
      <c r="HR340"/>
      <c r="HS340"/>
      <c r="HT340"/>
      <c r="HU340"/>
      <c r="HV340"/>
      <c r="HW340"/>
      <c r="HX340"/>
      <c r="HY340"/>
      <c r="HZ340"/>
      <c r="IA340"/>
      <c r="IB340"/>
      <c r="IC340"/>
      <c r="ID340"/>
      <c r="IE340"/>
      <c r="IF340"/>
      <c r="IG340"/>
      <c r="IH340"/>
      <c r="II340"/>
      <c r="IJ340"/>
      <c r="IK340"/>
      <c r="IL340"/>
      <c r="IM340"/>
    </row>
  </sheetData>
  <sheetProtection algorithmName="SHA-512" hashValue="+CCeOXnAjmnzCAzCW/SJ8psyIvAvjKLEYGlnpCVfwGHayl/w0dV1XNz7ZWqEqA3O+XCPmxybgUz7HfzMjTAccw==" saltValue="mqd4EKgDPHzS9CNgFmLq2A==" spinCount="100000" sheet="1" objects="1" scenarios="1"/>
  <mergeCells count="104">
    <mergeCell ref="A1:K1"/>
    <mergeCell ref="A2:K2"/>
    <mergeCell ref="A3:K3"/>
    <mergeCell ref="A4:K4"/>
    <mergeCell ref="A5:I5"/>
    <mergeCell ref="J5:K5"/>
    <mergeCell ref="A9:H9"/>
    <mergeCell ref="J9:K9"/>
    <mergeCell ref="A10:H10"/>
    <mergeCell ref="J10:K10"/>
    <mergeCell ref="A11:H11"/>
    <mergeCell ref="J11:K11"/>
    <mergeCell ref="A6:I6"/>
    <mergeCell ref="J6:K6"/>
    <mergeCell ref="A7:I7"/>
    <mergeCell ref="J7:K7"/>
    <mergeCell ref="A8:I8"/>
    <mergeCell ref="J8:K8"/>
    <mergeCell ref="A15:I15"/>
    <mergeCell ref="J15:K15"/>
    <mergeCell ref="A16:I16"/>
    <mergeCell ref="J16:K16"/>
    <mergeCell ref="A17:I17"/>
    <mergeCell ref="J17:K17"/>
    <mergeCell ref="A12:H12"/>
    <mergeCell ref="J12:K12"/>
    <mergeCell ref="A13:I13"/>
    <mergeCell ref="J13:K13"/>
    <mergeCell ref="A14:I14"/>
    <mergeCell ref="J14:K14"/>
    <mergeCell ref="A21:I21"/>
    <mergeCell ref="J21:K21"/>
    <mergeCell ref="A22:I22"/>
    <mergeCell ref="J22:K22"/>
    <mergeCell ref="A23:I23"/>
    <mergeCell ref="J23:K23"/>
    <mergeCell ref="A18:I18"/>
    <mergeCell ref="J18:K18"/>
    <mergeCell ref="A19:G19"/>
    <mergeCell ref="J19:K19"/>
    <mergeCell ref="A20:K20"/>
    <mergeCell ref="A28:I28"/>
    <mergeCell ref="J28:K28"/>
    <mergeCell ref="A29:I29"/>
    <mergeCell ref="J29:K29"/>
    <mergeCell ref="A30:I30"/>
    <mergeCell ref="J30:K30"/>
    <mergeCell ref="A24:I24"/>
    <mergeCell ref="J24:K24"/>
    <mergeCell ref="A26:K26"/>
    <mergeCell ref="A27:I27"/>
    <mergeCell ref="J27:K27"/>
    <mergeCell ref="J25:K25"/>
    <mergeCell ref="A25:I25"/>
    <mergeCell ref="A35:I35"/>
    <mergeCell ref="J35:K35"/>
    <mergeCell ref="A36:I36"/>
    <mergeCell ref="J36:K36"/>
    <mergeCell ref="A37:I37"/>
    <mergeCell ref="J37:K37"/>
    <mergeCell ref="A31:I31"/>
    <mergeCell ref="J31:K31"/>
    <mergeCell ref="A32:I32"/>
    <mergeCell ref="J32:K32"/>
    <mergeCell ref="A34:I34"/>
    <mergeCell ref="A33:I33"/>
    <mergeCell ref="J33:K33"/>
    <mergeCell ref="R69:U69"/>
    <mergeCell ref="V39:Y39"/>
    <mergeCell ref="Z39:AC39"/>
    <mergeCell ref="A54:A55"/>
    <mergeCell ref="B54:D54"/>
    <mergeCell ref="F54:I54"/>
    <mergeCell ref="J54:M54"/>
    <mergeCell ref="N54:Q54"/>
    <mergeCell ref="R54:U54"/>
    <mergeCell ref="V69:Y69"/>
    <mergeCell ref="Z69:AC69"/>
    <mergeCell ref="V54:Y54"/>
    <mergeCell ref="Z54:AC54"/>
    <mergeCell ref="A39:A40"/>
    <mergeCell ref="B39:E39"/>
    <mergeCell ref="F39:I39"/>
    <mergeCell ref="J39:M39"/>
    <mergeCell ref="N39:Q39"/>
    <mergeCell ref="R39:U39"/>
    <mergeCell ref="A85:J85"/>
    <mergeCell ref="A86:J86"/>
    <mergeCell ref="A87:J87"/>
    <mergeCell ref="A88:J88"/>
    <mergeCell ref="A69:A70"/>
    <mergeCell ref="B69:E69"/>
    <mergeCell ref="F69:H69"/>
    <mergeCell ref="J69:M69"/>
    <mergeCell ref="N69:Q69"/>
    <mergeCell ref="A96:B97"/>
    <mergeCell ref="C96:F96"/>
    <mergeCell ref="C97:F97"/>
    <mergeCell ref="A89:J89"/>
    <mergeCell ref="A90:N90"/>
    <mergeCell ref="A91:N91"/>
    <mergeCell ref="A92:N92"/>
    <mergeCell ref="A94:B94"/>
    <mergeCell ref="C94:F94"/>
  </mergeCells>
  <pageMargins left="3.937007874015748E-2" right="3.937007874015748E-2" top="0.15748031496062992" bottom="0.15748031496062992" header="3.937007874015748E-2" footer="3.937007874015748E-2"/>
  <pageSetup paperSize="9" scale="34" orientation="landscape" r:id="rId1"/>
  <colBreaks count="1" manualBreakCount="1">
    <brk id="29" max="94"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locked="0" defaultSize="0" autoLine="0" autoPict="0">
                <anchor>
                  <from>
                    <xdr:col>9</xdr:col>
                    <xdr:colOff>0</xdr:colOff>
                    <xdr:row>14</xdr:row>
                    <xdr:rowOff>7620</xdr:rowOff>
                  </from>
                  <to>
                    <xdr:col>11</xdr:col>
                    <xdr:colOff>22860</xdr:colOff>
                    <xdr:row>17</xdr:row>
                    <xdr:rowOff>198120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14</vt:i4>
      </vt:variant>
    </vt:vector>
  </HeadingPairs>
  <TitlesOfParts>
    <vt:vector size="16" baseType="lpstr">
      <vt:lpstr>Додаток до Паспорту</vt:lpstr>
      <vt:lpstr>Калькулятор</vt:lpstr>
      <vt:lpstr>'Додаток до Паспорту'!avans</vt:lpstr>
      <vt:lpstr>Калькулятор!avans2</vt:lpstr>
      <vt:lpstr>'Додаток до Паспорту'!data</vt:lpstr>
      <vt:lpstr>Калькулятор!data2</vt:lpstr>
      <vt:lpstr>'Додаток до Паспорту'!PROC</vt:lpstr>
      <vt:lpstr>'Додаток до Паспорту'!strok</vt:lpstr>
      <vt:lpstr>Калькулятор!strok</vt:lpstr>
      <vt:lpstr>Калькулятор!strok2</vt:lpstr>
      <vt:lpstr>'Додаток до Паспорту'!sumkred</vt:lpstr>
      <vt:lpstr>Калькулятор!sumkred2</vt:lpstr>
      <vt:lpstr>'Додаток до Паспорту'!sumproplat</vt:lpstr>
      <vt:lpstr>Калькулятор!sumproplat2</vt:lpstr>
      <vt:lpstr>'Додаток до Паспорту'!Область_друку</vt:lpstr>
      <vt:lpstr>Калькулятор!Область_друку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DZamotaev</dc:creator>
  <cp:lastModifiedBy>Шуп'яний Андрій Юрійович</cp:lastModifiedBy>
  <cp:lastPrinted>2024-09-24T10:07:21Z</cp:lastPrinted>
  <dcterms:created xsi:type="dcterms:W3CDTF">2007-05-30T09:57:41Z</dcterms:created>
  <dcterms:modified xsi:type="dcterms:W3CDTF">2024-10-01T07:14:54Z</dcterms:modified>
</cp:coreProperties>
</file>