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M:\ДЕПАРТАМЕНТ РОЗДРIБНОГО БАНКIНГУ\Управлiння розвитку роздрiбного банкiнгу\Вiддiл кредитних продуктiв\РОБОЧА ПАПКА ГБ\Постанова 141\істотні характеристики\Без застави\2021\14.07.21\"/>
    </mc:Choice>
  </mc:AlternateContent>
  <bookViews>
    <workbookView xWindow="60" yWindow="45" windowWidth="14955" windowHeight="11640" firstSheet="2" activeTab="2"/>
  </bookViews>
  <sheets>
    <sheet name="ПАСПОРТ" sheetId="5" state="hidden" r:id="rId1"/>
    <sheet name="Додаток до Паспорту" sheetId="6" state="hidden" r:id="rId2"/>
    <sheet name="Калькулятор" sheetId="7" r:id="rId3"/>
  </sheets>
  <definedNames>
    <definedName name="_xlnm._FilterDatabase" localSheetId="1" hidden="1">'Додаток до Паспорту'!$A$79:$AJ$79</definedName>
    <definedName name="avans" localSheetId="1">'Додаток до Паспорту'!$H$10</definedName>
    <definedName name="avans2" localSheetId="2">Калькулятор!$J$7</definedName>
    <definedName name="avans2">#REF!</definedName>
    <definedName name="data" localSheetId="1">'Додаток до Паспорту'!$H$14</definedName>
    <definedName name="data2" localSheetId="2">Калькулятор!$J$15</definedName>
    <definedName name="data2">#REF!</definedName>
    <definedName name="PROC" localSheetId="1">'Додаток до Паспорту'!$H$13</definedName>
    <definedName name="PROC2" localSheetId="2">Калькулятор!$J$14</definedName>
    <definedName name="proc2">#REF!</definedName>
    <definedName name="stoimost" localSheetId="1">'Додаток до Паспорту'!#REF!</definedName>
    <definedName name="stoimost2">#REF!</definedName>
    <definedName name="strok" localSheetId="1">'Додаток до Паспорту'!$H$12</definedName>
    <definedName name="strok2" localSheetId="2">Калькулятор!$J$13</definedName>
    <definedName name="strok2">#REF!</definedName>
    <definedName name="sumkred" localSheetId="1">'Додаток до Паспорту'!$H$11</definedName>
    <definedName name="sumkred2" localSheetId="2">Калькулятор!$J$8</definedName>
    <definedName name="sumkred2">#REF!</definedName>
    <definedName name="sumproc" localSheetId="1">'Додаток до Паспорту'!#REF!</definedName>
    <definedName name="sumproplat" localSheetId="1">'Додаток до Паспорту'!$H$15</definedName>
    <definedName name="sumproplat2" localSheetId="2">Калькулятор!$J$16</definedName>
    <definedName name="sumproplat2">#REF!</definedName>
    <definedName name="Z_61A07DFC_D147_11D6_B93C_0010B563CE7A_.wvu.Cols" localSheetId="1" hidden="1">'Додаток до Паспорту'!$R:$IV</definedName>
    <definedName name="Z_61A07DFC_D147_11D6_B93C_0010B563CE7A_.wvu.PrintArea" localSheetId="1" hidden="1">'Додаток до Паспорту'!$A$8:$I$66</definedName>
    <definedName name="Z_61A07DFC_D147_11D6_B93C_0010B563CE7A_.wvu.Rows" localSheetId="1" hidden="1">'Додаток до Паспорту'!$67:$65536</definedName>
    <definedName name="_xlnm.Print_Area" localSheetId="1">'Додаток до Паспорту'!$A$3:$P$77</definedName>
    <definedName name="_xlnm.Print_Area" localSheetId="0">ПАСПОРТ!$A$3:$B$55</definedName>
  </definedNames>
  <calcPr calcId="162913"/>
</workbook>
</file>

<file path=xl/calcChain.xml><?xml version="1.0" encoding="utf-8"?>
<calcChain xmlns="http://schemas.openxmlformats.org/spreadsheetml/2006/main">
  <c r="A3" i="7" l="1"/>
  <c r="C323" i="7"/>
  <c r="C322" i="7"/>
  <c r="C321" i="7"/>
  <c r="C320" i="7"/>
  <c r="C319" i="7"/>
  <c r="C318" i="7"/>
  <c r="C317" i="7"/>
  <c r="C316" i="7"/>
  <c r="C315" i="7"/>
  <c r="C314" i="7"/>
  <c r="C313" i="7"/>
  <c r="C312" i="7"/>
  <c r="C311" i="7"/>
  <c r="C310" i="7"/>
  <c r="C309" i="7"/>
  <c r="C308" i="7"/>
  <c r="C307" i="7"/>
  <c r="C306" i="7"/>
  <c r="C305" i="7"/>
  <c r="C304" i="7"/>
  <c r="C303" i="7"/>
  <c r="C302" i="7"/>
  <c r="C301" i="7"/>
  <c r="C300" i="7"/>
  <c r="C239" i="7"/>
  <c r="C238" i="7"/>
  <c r="C237" i="7"/>
  <c r="C236" i="7"/>
  <c r="C235" i="7"/>
  <c r="C234" i="7"/>
  <c r="C233" i="7"/>
  <c r="C232" i="7"/>
  <c r="C231" i="7"/>
  <c r="C230" i="7"/>
  <c r="C229" i="7"/>
  <c r="C228" i="7"/>
  <c r="C227" i="7"/>
  <c r="C226" i="7"/>
  <c r="C225" i="7"/>
  <c r="C224" i="7"/>
  <c r="C223" i="7"/>
  <c r="C222" i="7"/>
  <c r="C221" i="7"/>
  <c r="C220" i="7"/>
  <c r="C219" i="7"/>
  <c r="C218" i="7"/>
  <c r="C217" i="7"/>
  <c r="C216" i="7"/>
  <c r="C155" i="7"/>
  <c r="C154" i="7"/>
  <c r="C153" i="7"/>
  <c r="C152" i="7"/>
  <c r="C151" i="7"/>
  <c r="C150" i="7"/>
  <c r="C149" i="7"/>
  <c r="C148" i="7"/>
  <c r="C147" i="7"/>
  <c r="C146" i="7"/>
  <c r="C145" i="7"/>
  <c r="C144" i="7"/>
  <c r="C143" i="7"/>
  <c r="C142" i="7"/>
  <c r="C141" i="7"/>
  <c r="C140" i="7"/>
  <c r="C139" i="7"/>
  <c r="C138" i="7"/>
  <c r="C137" i="7"/>
  <c r="C136" i="7"/>
  <c r="C135" i="7"/>
  <c r="C134" i="7"/>
  <c r="C133" i="7"/>
  <c r="C132" i="7"/>
  <c r="B95" i="7"/>
  <c r="B96" i="7" s="1"/>
  <c r="B97" i="7" s="1"/>
  <c r="B98" i="7" s="1"/>
  <c r="B99" i="7" s="1"/>
  <c r="B100" i="7" s="1"/>
  <c r="B101" i="7" s="1"/>
  <c r="B102" i="7" s="1"/>
  <c r="B103" i="7" s="1"/>
  <c r="B104" i="7" s="1"/>
  <c r="B105" i="7" s="1"/>
  <c r="B106" i="7" s="1"/>
  <c r="B107" i="7" s="1"/>
  <c r="B108" i="7" s="1"/>
  <c r="B109" i="7" s="1"/>
  <c r="B110" i="7" s="1"/>
  <c r="B111" i="7" s="1"/>
  <c r="B112" i="7" s="1"/>
  <c r="B113" i="7" s="1"/>
  <c r="B114" i="7" s="1"/>
  <c r="B115" i="7" s="1"/>
  <c r="B116" i="7" s="1"/>
  <c r="B117" i="7" s="1"/>
  <c r="B118" i="7" s="1"/>
  <c r="B119" i="7" s="1"/>
  <c r="B120" i="7" s="1"/>
  <c r="B121" i="7" s="1"/>
  <c r="B122" i="7" s="1"/>
  <c r="B123" i="7" s="1"/>
  <c r="B124" i="7" s="1"/>
  <c r="B125" i="7" s="1"/>
  <c r="B126" i="7" s="1"/>
  <c r="B127" i="7" s="1"/>
  <c r="B128" i="7" s="1"/>
  <c r="B129" i="7" s="1"/>
  <c r="B130" i="7" s="1"/>
  <c r="B131" i="7" s="1"/>
  <c r="B132" i="7" s="1"/>
  <c r="B133" i="7" s="1"/>
  <c r="B134" i="7" s="1"/>
  <c r="B135" i="7" s="1"/>
  <c r="B136" i="7" s="1"/>
  <c r="B137" i="7" s="1"/>
  <c r="B138" i="7" s="1"/>
  <c r="B139" i="7" s="1"/>
  <c r="B140" i="7" s="1"/>
  <c r="B141" i="7" s="1"/>
  <c r="B142" i="7" s="1"/>
  <c r="B143" i="7" s="1"/>
  <c r="B144" i="7" s="1"/>
  <c r="B145" i="7" s="1"/>
  <c r="B146" i="7" s="1"/>
  <c r="B147" i="7" s="1"/>
  <c r="B148" i="7" s="1"/>
  <c r="B149" i="7" s="1"/>
  <c r="B150" i="7" s="1"/>
  <c r="B151" i="7" s="1"/>
  <c r="B152" i="7" s="1"/>
  <c r="B153" i="7" s="1"/>
  <c r="B154" i="7" s="1"/>
  <c r="B155" i="7" s="1"/>
  <c r="B156" i="7" s="1"/>
  <c r="B157" i="7" s="1"/>
  <c r="B158" i="7" s="1"/>
  <c r="B159" i="7" s="1"/>
  <c r="B160" i="7" s="1"/>
  <c r="B161" i="7" s="1"/>
  <c r="B162" i="7" s="1"/>
  <c r="B163" i="7" s="1"/>
  <c r="B164" i="7" s="1"/>
  <c r="B165" i="7" s="1"/>
  <c r="B166" i="7" s="1"/>
  <c r="B167" i="7" s="1"/>
  <c r="B168" i="7" s="1"/>
  <c r="B169" i="7" s="1"/>
  <c r="B170" i="7" s="1"/>
  <c r="B171" i="7" s="1"/>
  <c r="B172" i="7" s="1"/>
  <c r="B173" i="7" s="1"/>
  <c r="B174" i="7" s="1"/>
  <c r="B175" i="7" s="1"/>
  <c r="B176" i="7" s="1"/>
  <c r="B177" i="7" s="1"/>
  <c r="B178" i="7" s="1"/>
  <c r="B179" i="7" s="1"/>
  <c r="B180" i="7" s="1"/>
  <c r="B181" i="7" s="1"/>
  <c r="B182" i="7" s="1"/>
  <c r="B183" i="7" s="1"/>
  <c r="B184" i="7" s="1"/>
  <c r="B185" i="7" s="1"/>
  <c r="B186" i="7" s="1"/>
  <c r="B187" i="7" s="1"/>
  <c r="B188" i="7" s="1"/>
  <c r="B189" i="7" s="1"/>
  <c r="B190" i="7" s="1"/>
  <c r="B191" i="7" s="1"/>
  <c r="B192" i="7" s="1"/>
  <c r="B193" i="7" s="1"/>
  <c r="B194" i="7" s="1"/>
  <c r="B195" i="7" s="1"/>
  <c r="B196" i="7" s="1"/>
  <c r="B197" i="7" s="1"/>
  <c r="B198" i="7" s="1"/>
  <c r="B199" i="7" s="1"/>
  <c r="B200" i="7" s="1"/>
  <c r="B201" i="7" s="1"/>
  <c r="B202" i="7" s="1"/>
  <c r="B203" i="7" s="1"/>
  <c r="B204" i="7" s="1"/>
  <c r="B205" i="7" s="1"/>
  <c r="B206" i="7" s="1"/>
  <c r="B207" i="7" s="1"/>
  <c r="B208" i="7" s="1"/>
  <c r="B209" i="7" s="1"/>
  <c r="B210" i="7" s="1"/>
  <c r="B211" i="7" s="1"/>
  <c r="B212" i="7" s="1"/>
  <c r="B213" i="7" s="1"/>
  <c r="B214" i="7" s="1"/>
  <c r="B215" i="7" s="1"/>
  <c r="B216" i="7" s="1"/>
  <c r="B217" i="7" s="1"/>
  <c r="B218" i="7" s="1"/>
  <c r="B219" i="7" s="1"/>
  <c r="B220" i="7" s="1"/>
  <c r="B221" i="7" s="1"/>
  <c r="B222" i="7" s="1"/>
  <c r="B223" i="7" s="1"/>
  <c r="B224" i="7" s="1"/>
  <c r="B225" i="7" s="1"/>
  <c r="B226" i="7" s="1"/>
  <c r="B227" i="7" s="1"/>
  <c r="B228" i="7" s="1"/>
  <c r="B229" i="7" s="1"/>
  <c r="B230" i="7" s="1"/>
  <c r="B231" i="7" s="1"/>
  <c r="B232" i="7" s="1"/>
  <c r="B233" i="7" s="1"/>
  <c r="B234" i="7" s="1"/>
  <c r="B235" i="7" s="1"/>
  <c r="B236" i="7" s="1"/>
  <c r="B237" i="7" s="1"/>
  <c r="B238" i="7" s="1"/>
  <c r="B239" i="7" s="1"/>
  <c r="B240" i="7" s="1"/>
  <c r="B241" i="7" s="1"/>
  <c r="B242" i="7" s="1"/>
  <c r="B243" i="7" s="1"/>
  <c r="B244" i="7" s="1"/>
  <c r="B245" i="7" s="1"/>
  <c r="B246" i="7" s="1"/>
  <c r="B247" i="7" s="1"/>
  <c r="B248" i="7" s="1"/>
  <c r="B249" i="7" s="1"/>
  <c r="B250" i="7" s="1"/>
  <c r="B251" i="7" s="1"/>
  <c r="B252" i="7" s="1"/>
  <c r="B253" i="7" s="1"/>
  <c r="B254" i="7" s="1"/>
  <c r="B255" i="7" s="1"/>
  <c r="B256" i="7" s="1"/>
  <c r="B257" i="7" s="1"/>
  <c r="B258" i="7" s="1"/>
  <c r="B259" i="7" s="1"/>
  <c r="B260" i="7" s="1"/>
  <c r="B261" i="7" s="1"/>
  <c r="B262" i="7" s="1"/>
  <c r="B263" i="7" s="1"/>
  <c r="B264" i="7" s="1"/>
  <c r="B265" i="7" s="1"/>
  <c r="B266" i="7" s="1"/>
  <c r="B267" i="7" s="1"/>
  <c r="B268" i="7" s="1"/>
  <c r="B269" i="7" s="1"/>
  <c r="B270" i="7" s="1"/>
  <c r="B271" i="7" s="1"/>
  <c r="B272" i="7" s="1"/>
  <c r="B273" i="7" s="1"/>
  <c r="B274" i="7" s="1"/>
  <c r="B275" i="7" s="1"/>
  <c r="B276" i="7" s="1"/>
  <c r="B277" i="7" s="1"/>
  <c r="B278" i="7" s="1"/>
  <c r="B279" i="7" s="1"/>
  <c r="B280" i="7" s="1"/>
  <c r="B281" i="7" s="1"/>
  <c r="B282" i="7" s="1"/>
  <c r="B283" i="7" s="1"/>
  <c r="B284" i="7" s="1"/>
  <c r="B285" i="7" s="1"/>
  <c r="B286" i="7" s="1"/>
  <c r="B287" i="7" s="1"/>
  <c r="B288" i="7" s="1"/>
  <c r="B289" i="7" s="1"/>
  <c r="B290" i="7" s="1"/>
  <c r="B291" i="7" s="1"/>
  <c r="B292" i="7" s="1"/>
  <c r="B293" i="7" s="1"/>
  <c r="B294" i="7" s="1"/>
  <c r="B295" i="7" s="1"/>
  <c r="B296" i="7" s="1"/>
  <c r="B297" i="7" s="1"/>
  <c r="B298" i="7" s="1"/>
  <c r="B299" i="7" s="1"/>
  <c r="B300" i="7" s="1"/>
  <c r="B301" i="7" s="1"/>
  <c r="B302" i="7" s="1"/>
  <c r="B303" i="7" s="1"/>
  <c r="B304" i="7" s="1"/>
  <c r="B305" i="7" s="1"/>
  <c r="B306" i="7" s="1"/>
  <c r="B307" i="7" s="1"/>
  <c r="B308" i="7" s="1"/>
  <c r="B309" i="7" s="1"/>
  <c r="B310" i="7" s="1"/>
  <c r="B311" i="7" s="1"/>
  <c r="B312" i="7" s="1"/>
  <c r="B313" i="7" s="1"/>
  <c r="B314" i="7" s="1"/>
  <c r="B315" i="7" s="1"/>
  <c r="B316" i="7" s="1"/>
  <c r="B317" i="7" s="1"/>
  <c r="B318" i="7" s="1"/>
  <c r="B319" i="7" s="1"/>
  <c r="B320" i="7" s="1"/>
  <c r="B321" i="7" s="1"/>
  <c r="B322" i="7" s="1"/>
  <c r="B323" i="7" s="1"/>
  <c r="B324" i="7" s="1"/>
  <c r="B325" i="7" s="1"/>
  <c r="B326" i="7" s="1"/>
  <c r="B327" i="7" s="1"/>
  <c r="B328" i="7" s="1"/>
  <c r="B329" i="7" s="1"/>
  <c r="B330" i="7" s="1"/>
  <c r="B331" i="7" s="1"/>
  <c r="B332" i="7" s="1"/>
  <c r="B333" i="7" s="1"/>
  <c r="B334" i="7" s="1"/>
  <c r="B335" i="7" s="1"/>
  <c r="C90" i="7"/>
  <c r="B37" i="7"/>
  <c r="D37" i="7"/>
  <c r="J16" i="7"/>
  <c r="A16" i="7"/>
  <c r="J10" i="7"/>
  <c r="H11" i="6"/>
  <c r="H15" i="6" s="1"/>
  <c r="C79" i="6"/>
  <c r="B79" i="6"/>
  <c r="B80" i="6" s="1"/>
  <c r="B81" i="6" s="1"/>
  <c r="B82" i="6" s="1"/>
  <c r="B83" i="6" s="1"/>
  <c r="B84" i="6" s="1"/>
  <c r="B85" i="6" s="1"/>
  <c r="B86" i="6" s="1"/>
  <c r="B87" i="6" s="1"/>
  <c r="B88" i="6" s="1"/>
  <c r="B89" i="6" s="1"/>
  <c r="B90" i="6" s="1"/>
  <c r="B91" i="6" s="1"/>
  <c r="B92" i="6" s="1"/>
  <c r="B93" i="6" s="1"/>
  <c r="B94" i="6" s="1"/>
  <c r="B95" i="6" s="1"/>
  <c r="B96" i="6" s="1"/>
  <c r="B97" i="6" s="1"/>
  <c r="B98" i="6" s="1"/>
  <c r="B99" i="6" s="1"/>
  <c r="B100" i="6" s="1"/>
  <c r="B101" i="6" s="1"/>
  <c r="B102" i="6" s="1"/>
  <c r="B103" i="6" s="1"/>
  <c r="B104" i="6" s="1"/>
  <c r="B105" i="6" s="1"/>
  <c r="B106" i="6" s="1"/>
  <c r="B107" i="6" s="1"/>
  <c r="B108" i="6" s="1"/>
  <c r="B109" i="6" s="1"/>
  <c r="B110" i="6" s="1"/>
  <c r="B111" i="6" s="1"/>
  <c r="B112" i="6" s="1"/>
  <c r="B113" i="6" s="1"/>
  <c r="B114" i="6" s="1"/>
  <c r="B115" i="6" s="1"/>
  <c r="B116" i="6" s="1"/>
  <c r="B117" i="6" s="1"/>
  <c r="B118" i="6" s="1"/>
  <c r="B119" i="6" s="1"/>
  <c r="B120" i="6" s="1"/>
  <c r="B121" i="6" s="1"/>
  <c r="B122" i="6" s="1"/>
  <c r="B123" i="6" s="1"/>
  <c r="B124" i="6" s="1"/>
  <c r="B125" i="6" s="1"/>
  <c r="B126" i="6" s="1"/>
  <c r="B127" i="6" s="1"/>
  <c r="B128" i="6" s="1"/>
  <c r="B129" i="6" s="1"/>
  <c r="B130" i="6" s="1"/>
  <c r="B131" i="6" s="1"/>
  <c r="B132" i="6" s="1"/>
  <c r="B133" i="6" s="1"/>
  <c r="B134" i="6" s="1"/>
  <c r="B135" i="6" s="1"/>
  <c r="B136" i="6" s="1"/>
  <c r="B137" i="6" s="1"/>
  <c r="B138" i="6" s="1"/>
  <c r="B139" i="6" s="1"/>
  <c r="B140" i="6" s="1"/>
  <c r="B141" i="6" s="1"/>
  <c r="B142" i="6" s="1"/>
  <c r="B143" i="6" s="1"/>
  <c r="B144" i="6" s="1"/>
  <c r="B145" i="6" s="1"/>
  <c r="B146" i="6" s="1"/>
  <c r="B147" i="6" s="1"/>
  <c r="B148" i="6" s="1"/>
  <c r="B149" i="6" s="1"/>
  <c r="B150" i="6" s="1"/>
  <c r="B151" i="6" s="1"/>
  <c r="B152" i="6" s="1"/>
  <c r="B153" i="6" s="1"/>
  <c r="B154" i="6" s="1"/>
  <c r="B155" i="6" s="1"/>
  <c r="B156" i="6" s="1"/>
  <c r="B157" i="6" s="1"/>
  <c r="B158" i="6" s="1"/>
  <c r="B159" i="6" s="1"/>
  <c r="B160" i="6" s="1"/>
  <c r="B161" i="6" s="1"/>
  <c r="B162" i="6" s="1"/>
  <c r="B163" i="6" s="1"/>
  <c r="B164" i="6" s="1"/>
  <c r="B165" i="6" s="1"/>
  <c r="B166" i="6" s="1"/>
  <c r="B167" i="6" s="1"/>
  <c r="B168" i="6" s="1"/>
  <c r="B169" i="6" s="1"/>
  <c r="B170" i="6" s="1"/>
  <c r="B171" i="6" s="1"/>
  <c r="B172" i="6" s="1"/>
  <c r="B173" i="6" s="1"/>
  <c r="B174" i="6" s="1"/>
  <c r="B175" i="6" s="1"/>
  <c r="B176" i="6" s="1"/>
  <c r="B177" i="6" s="1"/>
  <c r="B178" i="6" s="1"/>
  <c r="B179" i="6" s="1"/>
  <c r="B180" i="6" s="1"/>
  <c r="B181" i="6" s="1"/>
  <c r="B182" i="6" s="1"/>
  <c r="B183" i="6" s="1"/>
  <c r="B184" i="6" s="1"/>
  <c r="B185" i="6" s="1"/>
  <c r="B186" i="6" s="1"/>
  <c r="B187" i="6" s="1"/>
  <c r="B188" i="6" s="1"/>
  <c r="B189" i="6" s="1"/>
  <c r="B190" i="6" s="1"/>
  <c r="B191" i="6" s="1"/>
  <c r="B192" i="6" s="1"/>
  <c r="B193" i="6" s="1"/>
  <c r="B194" i="6" s="1"/>
  <c r="B195" i="6" s="1"/>
  <c r="B196" i="6" s="1"/>
  <c r="B197" i="6" s="1"/>
  <c r="B198" i="6" s="1"/>
  <c r="B199" i="6" s="1"/>
  <c r="B200" i="6" s="1"/>
  <c r="B201" i="6" s="1"/>
  <c r="B202" i="6" s="1"/>
  <c r="B203" i="6" s="1"/>
  <c r="B204" i="6" s="1"/>
  <c r="B205" i="6" s="1"/>
  <c r="B206" i="6" s="1"/>
  <c r="B207" i="6" s="1"/>
  <c r="B208" i="6" s="1"/>
  <c r="B209" i="6" s="1"/>
  <c r="B210" i="6" s="1"/>
  <c r="B211" i="6" s="1"/>
  <c r="B212" i="6" s="1"/>
  <c r="B213" i="6" s="1"/>
  <c r="B214" i="6" s="1"/>
  <c r="B215" i="6" s="1"/>
  <c r="B216" i="6" s="1"/>
  <c r="B217" i="6" s="1"/>
  <c r="B218" i="6" s="1"/>
  <c r="B219" i="6" s="1"/>
  <c r="B220" i="6" s="1"/>
  <c r="B221" i="6" s="1"/>
  <c r="B222" i="6" s="1"/>
  <c r="B223" i="6" s="1"/>
  <c r="B224" i="6" s="1"/>
  <c r="B225" i="6" s="1"/>
  <c r="B226" i="6" s="1"/>
  <c r="B227" i="6" s="1"/>
  <c r="B228" i="6" s="1"/>
  <c r="B229" i="6" s="1"/>
  <c r="B230" i="6" s="1"/>
  <c r="B231" i="6" s="1"/>
  <c r="B232" i="6" s="1"/>
  <c r="B233" i="6" s="1"/>
  <c r="B234" i="6" s="1"/>
  <c r="B235" i="6" s="1"/>
  <c r="B236" i="6" s="1"/>
  <c r="B237" i="6" s="1"/>
  <c r="B238" i="6" s="1"/>
  <c r="B239" i="6" s="1"/>
  <c r="B240" i="6" s="1"/>
  <c r="B241" i="6" s="1"/>
  <c r="B242" i="6" s="1"/>
  <c r="B243" i="6" s="1"/>
  <c r="B244" i="6" s="1"/>
  <c r="B245" i="6" s="1"/>
  <c r="B246" i="6" s="1"/>
  <c r="B247" i="6" s="1"/>
  <c r="B248" i="6" s="1"/>
  <c r="B249" i="6" s="1"/>
  <c r="B250" i="6" s="1"/>
  <c r="B251" i="6" s="1"/>
  <c r="B252" i="6" s="1"/>
  <c r="B253" i="6" s="1"/>
  <c r="B254" i="6" s="1"/>
  <c r="B255" i="6" s="1"/>
  <c r="B256" i="6" s="1"/>
  <c r="B257" i="6" s="1"/>
  <c r="B258" i="6" s="1"/>
  <c r="B259" i="6" s="1"/>
  <c r="B260" i="6" s="1"/>
  <c r="B261" i="6" s="1"/>
  <c r="B262" i="6" s="1"/>
  <c r="B263" i="6" s="1"/>
  <c r="B264" i="6" s="1"/>
  <c r="B265" i="6" s="1"/>
  <c r="B266" i="6" s="1"/>
  <c r="B267" i="6" s="1"/>
  <c r="B268" i="6" s="1"/>
  <c r="B269" i="6" s="1"/>
  <c r="B270" i="6" s="1"/>
  <c r="B271" i="6" s="1"/>
  <c r="B272" i="6" s="1"/>
  <c r="B273" i="6" s="1"/>
  <c r="B274" i="6" s="1"/>
  <c r="B275" i="6" s="1"/>
  <c r="B276" i="6" s="1"/>
  <c r="B277" i="6" s="1"/>
  <c r="B278" i="6" s="1"/>
  <c r="B279" i="6" s="1"/>
  <c r="B280" i="6" s="1"/>
  <c r="B281" i="6" s="1"/>
  <c r="B282" i="6" s="1"/>
  <c r="B283" i="6" s="1"/>
  <c r="B284" i="6" s="1"/>
  <c r="B285" i="6" s="1"/>
  <c r="B286" i="6" s="1"/>
  <c r="B287" i="6" s="1"/>
  <c r="B288" i="6" s="1"/>
  <c r="B289" i="6" s="1"/>
  <c r="B290" i="6" s="1"/>
  <c r="B291" i="6" s="1"/>
  <c r="B292" i="6" s="1"/>
  <c r="B293" i="6" s="1"/>
  <c r="B294" i="6" s="1"/>
  <c r="B295" i="6" s="1"/>
  <c r="B296" i="6" s="1"/>
  <c r="B297" i="6" s="1"/>
  <c r="B298" i="6" s="1"/>
  <c r="B299" i="6" s="1"/>
  <c r="B300" i="6" s="1"/>
  <c r="B301" i="6" s="1"/>
  <c r="B302" i="6" s="1"/>
  <c r="B303" i="6" s="1"/>
  <c r="B304" i="6" s="1"/>
  <c r="B305" i="6" s="1"/>
  <c r="B306" i="6" s="1"/>
  <c r="B307" i="6" s="1"/>
  <c r="B308" i="6" s="1"/>
  <c r="B309" i="6" s="1"/>
  <c r="B310" i="6" s="1"/>
  <c r="B311" i="6" s="1"/>
  <c r="B312" i="6" s="1"/>
  <c r="B313" i="6" s="1"/>
  <c r="B314" i="6" s="1"/>
  <c r="B315" i="6" s="1"/>
  <c r="B316" i="6" s="1"/>
  <c r="B317" i="6" s="1"/>
  <c r="B318" i="6" s="1"/>
  <c r="B319" i="6" s="1"/>
  <c r="C74" i="6"/>
  <c r="A15" i="6"/>
  <c r="B48" i="5"/>
  <c r="B53" i="5"/>
  <c r="A48" i="5"/>
  <c r="B23" i="6"/>
  <c r="C23" i="6"/>
  <c r="C37" i="7"/>
  <c r="E37" i="7" s="1"/>
  <c r="C95" i="7"/>
  <c r="D23" i="6" l="1"/>
  <c r="V67" i="7"/>
  <c r="B38" i="7"/>
  <c r="V52" i="7"/>
  <c r="V37" i="7"/>
  <c r="C96" i="7"/>
  <c r="B24" i="6"/>
  <c r="D38" i="7" l="1"/>
  <c r="E38" i="7" s="1"/>
  <c r="C38" i="7"/>
  <c r="W67" i="7"/>
  <c r="X67" i="7"/>
  <c r="W37" i="7"/>
  <c r="C24" i="6"/>
  <c r="D24" i="6"/>
  <c r="C81" i="6" s="1"/>
  <c r="B25" i="6"/>
  <c r="W52" i="7"/>
  <c r="C80" i="6"/>
  <c r="V68" i="7" l="1"/>
  <c r="W68" i="7" s="1"/>
  <c r="B39" i="7"/>
  <c r="C39" i="7" s="1"/>
  <c r="D25" i="6"/>
  <c r="C25" i="6"/>
  <c r="B26" i="6" s="1"/>
  <c r="Y67" i="7"/>
  <c r="C97" i="7"/>
  <c r="D80" i="6"/>
  <c r="X52" i="7"/>
  <c r="V53" i="7" s="1"/>
  <c r="X37" i="7"/>
  <c r="D39" i="7" l="1"/>
  <c r="E39" i="7" s="1"/>
  <c r="C98" i="7" s="1"/>
  <c r="X68" i="7"/>
  <c r="Y68" i="7" s="1"/>
  <c r="C325" i="7" s="1"/>
  <c r="C26" i="6"/>
  <c r="B27" i="6" s="1"/>
  <c r="D26" i="6"/>
  <c r="C83" i="6" s="1"/>
  <c r="W53" i="7"/>
  <c r="X53" i="7" s="1"/>
  <c r="V54" i="7" s="1"/>
  <c r="C324" i="7"/>
  <c r="V38" i="7"/>
  <c r="Y37" i="7"/>
  <c r="V69" i="7"/>
  <c r="Y52" i="7"/>
  <c r="C82" i="6"/>
  <c r="B40" i="7" l="1"/>
  <c r="C40" i="7" s="1"/>
  <c r="W54" i="7"/>
  <c r="X54" i="7"/>
  <c r="V55" i="7" s="1"/>
  <c r="C27" i="6"/>
  <c r="D27" i="6"/>
  <c r="C84" i="6" s="1"/>
  <c r="B28" i="6"/>
  <c r="W38" i="7"/>
  <c r="W69" i="7"/>
  <c r="X69" i="7"/>
  <c r="D82" i="6"/>
  <c r="D81" i="6"/>
  <c r="C240" i="7"/>
  <c r="C156" i="7"/>
  <c r="Y53" i="7"/>
  <c r="C241" i="7" s="1"/>
  <c r="D40" i="7" l="1"/>
  <c r="E40" i="7" s="1"/>
  <c r="Y69" i="7"/>
  <c r="C326" i="7" s="1"/>
  <c r="Y54" i="7"/>
  <c r="C242" i="7" s="1"/>
  <c r="W55" i="7"/>
  <c r="X55" i="7"/>
  <c r="Y55" i="7" s="1"/>
  <c r="D28" i="6"/>
  <c r="C28" i="6"/>
  <c r="X38" i="7"/>
  <c r="V70" i="7"/>
  <c r="D83" i="6"/>
  <c r="C243" i="7" l="1"/>
  <c r="Y38" i="7"/>
  <c r="V56" i="7"/>
  <c r="C85" i="6"/>
  <c r="V39" i="7"/>
  <c r="B29" i="6"/>
  <c r="C99" i="7"/>
  <c r="B41" i="7"/>
  <c r="W70" i="7"/>
  <c r="X70" i="7" s="1"/>
  <c r="Y70" i="7" s="1"/>
  <c r="C327" i="7" l="1"/>
  <c r="W39" i="7"/>
  <c r="X39" i="7" s="1"/>
  <c r="Y39" i="7" s="1"/>
  <c r="C157" i="7"/>
  <c r="V71" i="7"/>
  <c r="D84" i="6"/>
  <c r="C41" i="7"/>
  <c r="D41" i="7"/>
  <c r="D29" i="6"/>
  <c r="C29" i="6"/>
  <c r="B30" i="6"/>
  <c r="W56" i="7"/>
  <c r="X56" i="7" l="1"/>
  <c r="Y56" i="7" s="1"/>
  <c r="C244" i="7" s="1"/>
  <c r="C158" i="7"/>
  <c r="C30" i="6"/>
  <c r="D30" i="6"/>
  <c r="C87" i="6" s="1"/>
  <c r="B31" i="6"/>
  <c r="C86" i="6"/>
  <c r="W71" i="7"/>
  <c r="X71" i="7" s="1"/>
  <c r="V72" i="7" s="1"/>
  <c r="E41" i="7"/>
  <c r="V40" i="7"/>
  <c r="V57" i="7" l="1"/>
  <c r="W57" i="7" s="1"/>
  <c r="W72" i="7"/>
  <c r="X72" i="7"/>
  <c r="V73" i="7" s="1"/>
  <c r="D31" i="6"/>
  <c r="C88" i="6" s="1"/>
  <c r="C31" i="6"/>
  <c r="B32" i="6" s="1"/>
  <c r="X57" i="7"/>
  <c r="V58" i="7" s="1"/>
  <c r="W40" i="7"/>
  <c r="X40" i="7" s="1"/>
  <c r="Y71" i="7"/>
  <c r="C100" i="7"/>
  <c r="B42" i="7"/>
  <c r="D86" i="6"/>
  <c r="D85" i="6"/>
  <c r="Y72" i="7" l="1"/>
  <c r="C329" i="7" s="1"/>
  <c r="Y40" i="7"/>
  <c r="V41" i="7"/>
  <c r="W58" i="7"/>
  <c r="C32" i="6"/>
  <c r="B33" i="6"/>
  <c r="D32" i="6"/>
  <c r="C89" i="6" s="1"/>
  <c r="C328" i="7"/>
  <c r="W73" i="7"/>
  <c r="X73" i="7" s="1"/>
  <c r="Y73" i="7" s="1"/>
  <c r="C42" i="7"/>
  <c r="D42" i="7"/>
  <c r="E42" i="7" s="1"/>
  <c r="C101" i="7" s="1"/>
  <c r="Y57" i="7"/>
  <c r="D88" i="6"/>
  <c r="D87" i="6"/>
  <c r="C330" i="7" l="1"/>
  <c r="C245" i="7"/>
  <c r="D33" i="6"/>
  <c r="C90" i="6" s="1"/>
  <c r="B34" i="6"/>
  <c r="C33" i="6"/>
  <c r="X58" i="7"/>
  <c r="Y58" i="7" s="1"/>
  <c r="C246" i="7" s="1"/>
  <c r="W41" i="7"/>
  <c r="X41" i="7"/>
  <c r="V74" i="7"/>
  <c r="B43" i="7"/>
  <c r="D89" i="6"/>
  <c r="C159" i="7"/>
  <c r="V42" i="7" l="1"/>
  <c r="W42" i="7" s="1"/>
  <c r="W74" i="7"/>
  <c r="X74" i="7"/>
  <c r="Y74" i="7" s="1"/>
  <c r="C331" i="7" s="1"/>
  <c r="C34" i="6"/>
  <c r="C35" i="6" s="1"/>
  <c r="D34" i="6"/>
  <c r="D43" i="7"/>
  <c r="E43" i="7" s="1"/>
  <c r="C102" i="7" s="1"/>
  <c r="C43" i="7"/>
  <c r="Y41" i="7"/>
  <c r="V59" i="7"/>
  <c r="B44" i="7" l="1"/>
  <c r="D44" i="7" s="1"/>
  <c r="E44" i="7" s="1"/>
  <c r="C103" i="7" s="1"/>
  <c r="V75" i="7"/>
  <c r="W75" i="7" s="1"/>
  <c r="C91" i="6"/>
  <c r="D35" i="6"/>
  <c r="X42" i="7"/>
  <c r="Y42" i="7" s="1"/>
  <c r="C161" i="7" s="1"/>
  <c r="W59" i="7"/>
  <c r="X59" i="7"/>
  <c r="E23" i="6"/>
  <c r="C160" i="7"/>
  <c r="C44" i="7" l="1"/>
  <c r="X75" i="7"/>
  <c r="Y75" i="7" s="1"/>
  <c r="C332" i="7" s="1"/>
  <c r="Y59" i="7"/>
  <c r="C247" i="7" s="1"/>
  <c r="B45" i="7"/>
  <c r="D45" i="7" s="1"/>
  <c r="V60" i="7"/>
  <c r="V76" i="7"/>
  <c r="W76" i="7" s="1"/>
  <c r="X76" i="7" s="1"/>
  <c r="Y76" i="7" s="1"/>
  <c r="C333" i="7" s="1"/>
  <c r="V43" i="7"/>
  <c r="D90" i="6"/>
  <c r="W60" i="7"/>
  <c r="X60" i="7" s="1"/>
  <c r="G23" i="6"/>
  <c r="F23" i="6"/>
  <c r="C45" i="7" l="1"/>
  <c r="V61" i="7"/>
  <c r="Y60" i="7"/>
  <c r="C248" i="7" s="1"/>
  <c r="W61" i="7"/>
  <c r="C92" i="6"/>
  <c r="E24" i="6"/>
  <c r="V77" i="7"/>
  <c r="E45" i="7"/>
  <c r="C104" i="7" s="1"/>
  <c r="W43" i="7"/>
  <c r="X43" i="7" s="1"/>
  <c r="X61" i="7" l="1"/>
  <c r="V62" i="7" s="1"/>
  <c r="W62" i="7" s="1"/>
  <c r="G24" i="6"/>
  <c r="F24" i="6"/>
  <c r="Y43" i="7"/>
  <c r="C162" i="7" s="1"/>
  <c r="V44" i="7"/>
  <c r="D91" i="6"/>
  <c r="W77" i="7"/>
  <c r="X77" i="7"/>
  <c r="Y77" i="7" s="1"/>
  <c r="C334" i="7" s="1"/>
  <c r="B46" i="7"/>
  <c r="X62" i="7" l="1"/>
  <c r="V63" i="7" s="1"/>
  <c r="X63" i="7" s="1"/>
  <c r="X64" i="7" s="1"/>
  <c r="Y61" i="7"/>
  <c r="C249" i="7" s="1"/>
  <c r="V78" i="7"/>
  <c r="W78" i="7" s="1"/>
  <c r="W79" i="7" s="1"/>
  <c r="Y62" i="7"/>
  <c r="C250" i="7" s="1"/>
  <c r="W63" i="7"/>
  <c r="W64" i="7" s="1"/>
  <c r="W44" i="7"/>
  <c r="X44" i="7"/>
  <c r="V45" i="7" s="1"/>
  <c r="E25" i="6"/>
  <c r="D46" i="7"/>
  <c r="E46" i="7" s="1"/>
  <c r="C105" i="7" s="1"/>
  <c r="C46" i="7"/>
  <c r="C93" i="6"/>
  <c r="B47" i="7" l="1"/>
  <c r="C47" i="7" s="1"/>
  <c r="Y44" i="7"/>
  <c r="C163" i="7" s="1"/>
  <c r="D92" i="6"/>
  <c r="W45" i="7"/>
  <c r="X45" i="7" s="1"/>
  <c r="V46" i="7" s="1"/>
  <c r="Y63" i="7"/>
  <c r="G25" i="6"/>
  <c r="F25" i="6"/>
  <c r="E26" i="6"/>
  <c r="X78" i="7"/>
  <c r="X79" i="7" s="1"/>
  <c r="Z52" i="7"/>
  <c r="D47" i="7" l="1"/>
  <c r="Z67" i="7"/>
  <c r="Y45" i="7"/>
  <c r="C164" i="7" s="1"/>
  <c r="W46" i="7"/>
  <c r="X46" i="7" s="1"/>
  <c r="Y46" i="7" s="1"/>
  <c r="C165" i="7" s="1"/>
  <c r="AB67" i="7"/>
  <c r="AA67" i="7"/>
  <c r="Y78" i="7"/>
  <c r="C251" i="7"/>
  <c r="Y64" i="7"/>
  <c r="E47" i="7"/>
  <c r="C106" i="7" s="1"/>
  <c r="F26" i="6"/>
  <c r="E27" i="6"/>
  <c r="G26" i="6"/>
  <c r="C95" i="6" s="1"/>
  <c r="AA52" i="7"/>
  <c r="AB52" i="7"/>
  <c r="Z53" i="7" s="1"/>
  <c r="C94" i="6"/>
  <c r="Z68" i="7" l="1"/>
  <c r="AA68" i="7" s="1"/>
  <c r="AB68" i="7" s="1"/>
  <c r="V47" i="7"/>
  <c r="W47" i="7" s="1"/>
  <c r="X47" i="7" s="1"/>
  <c r="V48" i="7" s="1"/>
  <c r="AA53" i="7"/>
  <c r="AB53" i="7"/>
  <c r="Z54" i="7" s="1"/>
  <c r="AC52" i="7"/>
  <c r="F27" i="6"/>
  <c r="E28" i="6" s="1"/>
  <c r="G27" i="6"/>
  <c r="D94" i="6"/>
  <c r="D93" i="6"/>
  <c r="C335" i="7"/>
  <c r="Y79" i="7"/>
  <c r="AC67" i="7"/>
  <c r="B48" i="7"/>
  <c r="AC53" i="7" l="1"/>
  <c r="C253" i="7" s="1"/>
  <c r="AC68" i="7"/>
  <c r="AA54" i="7"/>
  <c r="AB54" i="7" s="1"/>
  <c r="Z55" i="7" s="1"/>
  <c r="G28" i="6"/>
  <c r="C97" i="6" s="1"/>
  <c r="E29" i="6"/>
  <c r="F28" i="6"/>
  <c r="W48" i="7"/>
  <c r="W49" i="7" s="1"/>
  <c r="Y47" i="7"/>
  <c r="C166" i="7" s="1"/>
  <c r="C48" i="7"/>
  <c r="C49" i="7" s="1"/>
  <c r="D48" i="7"/>
  <c r="D49" i="7" s="1"/>
  <c r="Z69" i="7"/>
  <c r="C96" i="6"/>
  <c r="C252" i="7"/>
  <c r="X48" i="7" l="1"/>
  <c r="X49" i="7" s="1"/>
  <c r="AA55" i="7"/>
  <c r="AB55" i="7" s="1"/>
  <c r="D96" i="6"/>
  <c r="D95" i="6"/>
  <c r="AA69" i="7"/>
  <c r="AB69" i="7"/>
  <c r="G29" i="6"/>
  <c r="E30" i="6" s="1"/>
  <c r="F29" i="6"/>
  <c r="E48" i="7"/>
  <c r="F37" i="7" s="1"/>
  <c r="AC54" i="7"/>
  <c r="Y48" i="7" l="1"/>
  <c r="Z37" i="7"/>
  <c r="Z56" i="7"/>
  <c r="F30" i="6"/>
  <c r="G30" i="6"/>
  <c r="C99" i="6" s="1"/>
  <c r="G37" i="7"/>
  <c r="H37" i="7"/>
  <c r="AA56" i="7"/>
  <c r="AB56" i="7" s="1"/>
  <c r="AC55" i="7"/>
  <c r="C255" i="7" s="1"/>
  <c r="C98" i="6"/>
  <c r="C254" i="7"/>
  <c r="C107" i="7"/>
  <c r="E49" i="7"/>
  <c r="AC69" i="7"/>
  <c r="Z70" i="7"/>
  <c r="AA37" i="7" l="1"/>
  <c r="AB37" i="7" s="1"/>
  <c r="C167" i="7"/>
  <c r="Y49" i="7"/>
  <c r="Z57" i="7"/>
  <c r="E31" i="6"/>
  <c r="AA70" i="7"/>
  <c r="D98" i="6"/>
  <c r="D97" i="6"/>
  <c r="AC56" i="7"/>
  <c r="C256" i="7" s="1"/>
  <c r="I37" i="7"/>
  <c r="F38" i="7" s="1"/>
  <c r="AB57" i="7" l="1"/>
  <c r="Z58" i="7" s="1"/>
  <c r="AA58" i="7" s="1"/>
  <c r="AB58" i="7" s="1"/>
  <c r="Z59" i="7" s="1"/>
  <c r="AA57" i="7"/>
  <c r="Z38" i="7"/>
  <c r="AC37" i="7"/>
  <c r="C168" i="7" s="1"/>
  <c r="G38" i="7"/>
  <c r="H38" i="7"/>
  <c r="I38" i="7" s="1"/>
  <c r="F31" i="6"/>
  <c r="E32" i="6" s="1"/>
  <c r="G31" i="6"/>
  <c r="C100" i="6" s="1"/>
  <c r="C108" i="7"/>
  <c r="AB70" i="7"/>
  <c r="AC70" i="7" s="1"/>
  <c r="AC57" i="7" l="1"/>
  <c r="C257" i="7" s="1"/>
  <c r="AC58" i="7"/>
  <c r="AA38" i="7"/>
  <c r="AB38" i="7"/>
  <c r="Z39" i="7" s="1"/>
  <c r="C109" i="7"/>
  <c r="E33" i="6"/>
  <c r="F32" i="6"/>
  <c r="G32" i="6"/>
  <c r="C101" i="6" s="1"/>
  <c r="C258" i="7"/>
  <c r="D99" i="6"/>
  <c r="AA59" i="7"/>
  <c r="Z71" i="7"/>
  <c r="F39" i="7"/>
  <c r="AA39" i="7" l="1"/>
  <c r="AB39" i="7" s="1"/>
  <c r="AB59" i="7"/>
  <c r="Z60" i="7" s="1"/>
  <c r="AC38" i="7"/>
  <c r="C169" i="7" s="1"/>
  <c r="G33" i="6"/>
  <c r="C102" i="6" s="1"/>
  <c r="F33" i="6"/>
  <c r="E34" i="6"/>
  <c r="AA71" i="7"/>
  <c r="AB71" i="7" s="1"/>
  <c r="AC71" i="7" s="1"/>
  <c r="D101" i="6"/>
  <c r="H39" i="7"/>
  <c r="G39" i="7"/>
  <c r="D100" i="6"/>
  <c r="Z40" i="7" l="1"/>
  <c r="AC39" i="7"/>
  <c r="C170" i="7" s="1"/>
  <c r="AC59" i="7"/>
  <c r="C259" i="7" s="1"/>
  <c r="Z72" i="7"/>
  <c r="G34" i="6"/>
  <c r="F34" i="6"/>
  <c r="F35" i="6" s="1"/>
  <c r="I39" i="7"/>
  <c r="AA60" i="7"/>
  <c r="AB60" i="7" s="1"/>
  <c r="AC60" i="7" s="1"/>
  <c r="C260" i="7" s="1"/>
  <c r="AA40" i="7" l="1"/>
  <c r="AB40" i="7" s="1"/>
  <c r="C103" i="6"/>
  <c r="G35" i="6"/>
  <c r="C110" i="7"/>
  <c r="Z61" i="7"/>
  <c r="F40" i="7"/>
  <c r="AA72" i="7"/>
  <c r="AB72" i="7" s="1"/>
  <c r="Z73" i="7" s="1"/>
  <c r="H23" i="6"/>
  <c r="AC40" i="7" l="1"/>
  <c r="C171" i="7" s="1"/>
  <c r="Z41" i="7"/>
  <c r="AA73" i="7"/>
  <c r="AB73" i="7"/>
  <c r="AC73" i="7" s="1"/>
  <c r="H40" i="7"/>
  <c r="I40" i="7" s="1"/>
  <c r="F41" i="7" s="1"/>
  <c r="G40" i="7"/>
  <c r="AC72" i="7"/>
  <c r="D102" i="6"/>
  <c r="I23" i="6"/>
  <c r="J23" i="6"/>
  <c r="H24" i="6"/>
  <c r="AA61" i="7"/>
  <c r="AB61" i="7"/>
  <c r="AA41" i="7" l="1"/>
  <c r="AB41" i="7" s="1"/>
  <c r="AC61" i="7"/>
  <c r="C261" i="7" s="1"/>
  <c r="Z74" i="7"/>
  <c r="AA74" i="7" s="1"/>
  <c r="G41" i="7"/>
  <c r="H41" i="7"/>
  <c r="I41" i="7" s="1"/>
  <c r="Z62" i="7"/>
  <c r="J24" i="6"/>
  <c r="C105" i="6" s="1"/>
  <c r="I24" i="6"/>
  <c r="H25" i="6" s="1"/>
  <c r="C111" i="7"/>
  <c r="C104" i="6"/>
  <c r="Z42" i="7" l="1"/>
  <c r="AA42" i="7" s="1"/>
  <c r="AC41" i="7"/>
  <c r="C172" i="7" s="1"/>
  <c r="AB74" i="7"/>
  <c r="Z75" i="7" s="1"/>
  <c r="AA75" i="7" s="1"/>
  <c r="C112" i="7"/>
  <c r="I25" i="6"/>
  <c r="H26" i="6" s="1"/>
  <c r="J25" i="6"/>
  <c r="AA62" i="7"/>
  <c r="F42" i="7"/>
  <c r="D104" i="6"/>
  <c r="D103" i="6"/>
  <c r="AB42" i="7" l="1"/>
  <c r="AC42" i="7" s="1"/>
  <c r="C173" i="7" s="1"/>
  <c r="AB75" i="7"/>
  <c r="Z76" i="7" s="1"/>
  <c r="AA76" i="7" s="1"/>
  <c r="AB62" i="7"/>
  <c r="AC62" i="7" s="1"/>
  <c r="C262" i="7" s="1"/>
  <c r="AC74" i="7"/>
  <c r="J26" i="6"/>
  <c r="C107" i="6" s="1"/>
  <c r="I26" i="6"/>
  <c r="H27" i="6"/>
  <c r="C106" i="6"/>
  <c r="G42" i="7"/>
  <c r="H42" i="7"/>
  <c r="I42" i="7"/>
  <c r="C113" i="7" s="1"/>
  <c r="AC75" i="7" l="1"/>
  <c r="AB76" i="7"/>
  <c r="AC76" i="7" s="1"/>
  <c r="Z43" i="7"/>
  <c r="Z77" i="7"/>
  <c r="AA77" i="7" s="1"/>
  <c r="AB77" i="7" s="1"/>
  <c r="F43" i="7"/>
  <c r="G43" i="7" s="1"/>
  <c r="Z63" i="7"/>
  <c r="H43" i="7"/>
  <c r="I43" i="7" s="1"/>
  <c r="C114" i="7" s="1"/>
  <c r="I27" i="6"/>
  <c r="H28" i="6" s="1"/>
  <c r="J27" i="6"/>
  <c r="D106" i="6"/>
  <c r="D105" i="6"/>
  <c r="AA43" i="7" l="1"/>
  <c r="AB43" i="7"/>
  <c r="Z44" i="7" s="1"/>
  <c r="AA44" i="7" s="1"/>
  <c r="AB44" i="7" s="1"/>
  <c r="Z45" i="7" s="1"/>
  <c r="AB45" i="7" s="1"/>
  <c r="AA63" i="7"/>
  <c r="AB63" i="7"/>
  <c r="AB64" i="7" s="1"/>
  <c r="F44" i="7"/>
  <c r="I28" i="6"/>
  <c r="J28" i="6"/>
  <c r="C109" i="6" s="1"/>
  <c r="AA45" i="7"/>
  <c r="Z78" i="7"/>
  <c r="C108" i="6"/>
  <c r="AC44" i="7"/>
  <c r="C175" i="7" s="1"/>
  <c r="AC77" i="7"/>
  <c r="AC43" i="7" l="1"/>
  <c r="C174" i="7" s="1"/>
  <c r="AC45" i="7"/>
  <c r="C176" i="7" s="1"/>
  <c r="Z46" i="7"/>
  <c r="AA46" i="7" s="1"/>
  <c r="AB46" i="7" s="1"/>
  <c r="AC46" i="7" s="1"/>
  <c r="C177" i="7" s="1"/>
  <c r="AA64" i="7"/>
  <c r="B67" i="7"/>
  <c r="AC63" i="7"/>
  <c r="H29" i="6"/>
  <c r="D108" i="6"/>
  <c r="D107" i="6"/>
  <c r="AA78" i="7"/>
  <c r="AA79" i="7" s="1"/>
  <c r="G44" i="7"/>
  <c r="H44" i="7"/>
  <c r="I44" i="7" s="1"/>
  <c r="C115" i="7" s="1"/>
  <c r="C263" i="7" l="1"/>
  <c r="AC64" i="7"/>
  <c r="C67" i="7"/>
  <c r="D67" i="7"/>
  <c r="B68" i="7" s="1"/>
  <c r="C68" i="7" s="1"/>
  <c r="D68" i="7" s="1"/>
  <c r="AB78" i="7"/>
  <c r="AB79" i="7" s="1"/>
  <c r="F45" i="7"/>
  <c r="Z47" i="7"/>
  <c r="H30" i="6"/>
  <c r="I29" i="6"/>
  <c r="J29" i="6"/>
  <c r="B69" i="7" l="1"/>
  <c r="E67" i="7"/>
  <c r="C264" i="7" s="1"/>
  <c r="E68" i="7"/>
  <c r="C265" i="7" s="1"/>
  <c r="AC78" i="7"/>
  <c r="AC79" i="7" s="1"/>
  <c r="I30" i="6"/>
  <c r="H31" i="6" s="1"/>
  <c r="J30" i="6"/>
  <c r="C111" i="6" s="1"/>
  <c r="AA47" i="7"/>
  <c r="AB47" i="7"/>
  <c r="AC47" i="7" s="1"/>
  <c r="C178" i="7" s="1"/>
  <c r="C69" i="7"/>
  <c r="C110" i="6"/>
  <c r="H45" i="7"/>
  <c r="I45" i="7" s="1"/>
  <c r="C116" i="7" s="1"/>
  <c r="G45" i="7"/>
  <c r="J31" i="6" l="1"/>
  <c r="C112" i="6" s="1"/>
  <c r="I31" i="6"/>
  <c r="H32" i="6" s="1"/>
  <c r="Z48" i="7"/>
  <c r="F46" i="7"/>
  <c r="D111" i="6"/>
  <c r="D69" i="7"/>
  <c r="E69" i="7" s="1"/>
  <c r="D110" i="6"/>
  <c r="D109" i="6"/>
  <c r="B70" i="7" l="1"/>
  <c r="J32" i="6"/>
  <c r="C113" i="6" s="1"/>
  <c r="I32" i="6"/>
  <c r="H33" i="6" s="1"/>
  <c r="C266" i="7"/>
  <c r="C70" i="7"/>
  <c r="D70" i="7" s="1"/>
  <c r="B71" i="7" s="1"/>
  <c r="G46" i="7"/>
  <c r="H46" i="7"/>
  <c r="I46" i="7" s="1"/>
  <c r="C117" i="7" s="1"/>
  <c r="AA48" i="7"/>
  <c r="AA49" i="7" s="1"/>
  <c r="D112" i="6"/>
  <c r="AB48" i="7" l="1"/>
  <c r="AB49" i="7" s="1"/>
  <c r="C71" i="7"/>
  <c r="D71" i="7"/>
  <c r="B72" i="7" s="1"/>
  <c r="F47" i="7"/>
  <c r="I33" i="6"/>
  <c r="J33" i="6"/>
  <c r="C114" i="6" s="1"/>
  <c r="E70" i="7"/>
  <c r="AC48" i="7"/>
  <c r="B52" i="7"/>
  <c r="C72" i="7" l="1"/>
  <c r="C52" i="7"/>
  <c r="D52" i="7" s="1"/>
  <c r="E71" i="7"/>
  <c r="C268" i="7" s="1"/>
  <c r="H34" i="6"/>
  <c r="C179" i="7"/>
  <c r="AC49" i="7"/>
  <c r="D113" i="6"/>
  <c r="C267" i="7"/>
  <c r="H47" i="7"/>
  <c r="I47" i="7" s="1"/>
  <c r="C118" i="7" s="1"/>
  <c r="G47" i="7"/>
  <c r="F48" i="7" s="1"/>
  <c r="B53" i="7" l="1"/>
  <c r="C53" i="7" s="1"/>
  <c r="D53" i="7" s="1"/>
  <c r="E52" i="7"/>
  <c r="D72" i="7"/>
  <c r="B73" i="7" s="1"/>
  <c r="C73" i="7" s="1"/>
  <c r="G48" i="7"/>
  <c r="G49" i="7" s="1"/>
  <c r="H48" i="7"/>
  <c r="H49" i="7" s="1"/>
  <c r="C180" i="7"/>
  <c r="I34" i="6"/>
  <c r="I35" i="6" s="1"/>
  <c r="E72" i="7" l="1"/>
  <c r="C269" i="7" s="1"/>
  <c r="E53" i="7"/>
  <c r="D73" i="7"/>
  <c r="E73" i="7" s="1"/>
  <c r="C270" i="7" s="1"/>
  <c r="B54" i="7"/>
  <c r="J34" i="6"/>
  <c r="K23" i="6" s="1"/>
  <c r="I48" i="7"/>
  <c r="L23" i="6" l="1"/>
  <c r="K24" i="6"/>
  <c r="C181" i="7"/>
  <c r="B74" i="7"/>
  <c r="C115" i="6"/>
  <c r="J35" i="6"/>
  <c r="C54" i="7"/>
  <c r="D54" i="7"/>
  <c r="C119" i="7"/>
  <c r="I49" i="7"/>
  <c r="J37" i="7"/>
  <c r="L24" i="6" l="1"/>
  <c r="K25" i="6" s="1"/>
  <c r="M24" i="6"/>
  <c r="C117" i="6" s="1"/>
  <c r="B55" i="7"/>
  <c r="C74" i="7"/>
  <c r="D74" i="7" s="1"/>
  <c r="B75" i="7" s="1"/>
  <c r="L37" i="7"/>
  <c r="M37" i="7" s="1"/>
  <c r="K37" i="7"/>
  <c r="D114" i="6"/>
  <c r="E54" i="7"/>
  <c r="M23" i="6"/>
  <c r="C120" i="7" l="1"/>
  <c r="C75" i="7"/>
  <c r="D75" i="7" s="1"/>
  <c r="E75" i="7" s="1"/>
  <c r="C272" i="7" s="1"/>
  <c r="K26" i="6"/>
  <c r="M25" i="6"/>
  <c r="C118" i="6" s="1"/>
  <c r="L25" i="6"/>
  <c r="C116" i="6"/>
  <c r="E74" i="7"/>
  <c r="C271" i="7" s="1"/>
  <c r="C182" i="7"/>
  <c r="J38" i="7"/>
  <c r="C55" i="7"/>
  <c r="D55" i="7"/>
  <c r="E55" i="7" s="1"/>
  <c r="C183" i="7" s="1"/>
  <c r="B56" i="7" l="1"/>
  <c r="C56" i="7" s="1"/>
  <c r="D56" i="7" s="1"/>
  <c r="K27" i="6"/>
  <c r="L26" i="6"/>
  <c r="M26" i="6" s="1"/>
  <c r="D117" i="6"/>
  <c r="D116" i="6"/>
  <c r="D115" i="6"/>
  <c r="B76" i="7"/>
  <c r="K38" i="7"/>
  <c r="L38" i="7"/>
  <c r="M38" i="7" s="1"/>
  <c r="C119" i="6" l="1"/>
  <c r="C121" i="7"/>
  <c r="L27" i="6"/>
  <c r="K28" i="6"/>
  <c r="M27" i="6"/>
  <c r="C120" i="6" s="1"/>
  <c r="E56" i="7"/>
  <c r="C76" i="7"/>
  <c r="D76" i="7" s="1"/>
  <c r="J39" i="7"/>
  <c r="B57" i="7"/>
  <c r="B77" i="7" l="1"/>
  <c r="C77" i="7" s="1"/>
  <c r="D77" i="7" s="1"/>
  <c r="E77" i="7" s="1"/>
  <c r="C274" i="7" s="1"/>
  <c r="C57" i="7"/>
  <c r="D57" i="7" s="1"/>
  <c r="E57" i="7" s="1"/>
  <c r="C185" i="7" s="1"/>
  <c r="L28" i="6"/>
  <c r="M28" i="6" s="1"/>
  <c r="K29" i="6"/>
  <c r="E76" i="7"/>
  <c r="C273" i="7" s="1"/>
  <c r="K39" i="7"/>
  <c r="L39" i="7"/>
  <c r="M39" i="7" s="1"/>
  <c r="C184" i="7"/>
  <c r="D119" i="6"/>
  <c r="D118" i="6"/>
  <c r="B78" i="7" l="1"/>
  <c r="C122" i="7"/>
  <c r="C121" i="6"/>
  <c r="C78" i="7"/>
  <c r="C79" i="7" s="1"/>
  <c r="L29" i="6"/>
  <c r="K30" i="6" s="1"/>
  <c r="B58" i="7"/>
  <c r="J40" i="7"/>
  <c r="D78" i="7" l="1"/>
  <c r="D79" i="7" s="1"/>
  <c r="K31" i="6"/>
  <c r="L30" i="6"/>
  <c r="M30" i="6"/>
  <c r="C123" i="6" s="1"/>
  <c r="D120" i="6"/>
  <c r="M29" i="6"/>
  <c r="C122" i="6" s="1"/>
  <c r="D122" i="6" s="1"/>
  <c r="L40" i="7"/>
  <c r="M40" i="7" s="1"/>
  <c r="K40" i="7"/>
  <c r="C58" i="7"/>
  <c r="D58" i="7" s="1"/>
  <c r="E78" i="7" l="1"/>
  <c r="E79" i="7" s="1"/>
  <c r="F67" i="7"/>
  <c r="B59" i="7"/>
  <c r="D59" i="7" s="1"/>
  <c r="B60" i="7" s="1"/>
  <c r="C59" i="7"/>
  <c r="C123" i="7"/>
  <c r="G67" i="7"/>
  <c r="H67" i="7"/>
  <c r="C275" i="7"/>
  <c r="J41" i="7"/>
  <c r="E58" i="7"/>
  <c r="C186" i="7" s="1"/>
  <c r="D121" i="6"/>
  <c r="L31" i="6"/>
  <c r="K32" i="6" s="1"/>
  <c r="I67" i="7" l="1"/>
  <c r="C276" i="7" s="1"/>
  <c r="M32" i="6"/>
  <c r="C125" i="6" s="1"/>
  <c r="K33" i="6"/>
  <c r="L32" i="6"/>
  <c r="C60" i="7"/>
  <c r="E59" i="7"/>
  <c r="C187" i="7" s="1"/>
  <c r="K41" i="7"/>
  <c r="L41" i="7"/>
  <c r="M41" i="7" s="1"/>
  <c r="M31" i="6"/>
  <c r="C124" i="6" s="1"/>
  <c r="F68" i="7"/>
  <c r="C124" i="7" l="1"/>
  <c r="J42" i="7"/>
  <c r="G68" i="7"/>
  <c r="H68" i="7"/>
  <c r="F69" i="7" s="1"/>
  <c r="L33" i="6"/>
  <c r="M33" i="6" s="1"/>
  <c r="C126" i="6" s="1"/>
  <c r="D60" i="7"/>
  <c r="B61" i="7" s="1"/>
  <c r="D124" i="6"/>
  <c r="D123" i="6"/>
  <c r="C61" i="7" l="1"/>
  <c r="D61" i="7" s="1"/>
  <c r="G69" i="7"/>
  <c r="H69" i="7" s="1"/>
  <c r="I69" i="7" s="1"/>
  <c r="C278" i="7" s="1"/>
  <c r="D125" i="6"/>
  <c r="E60" i="7"/>
  <c r="C188" i="7" s="1"/>
  <c r="K34" i="6"/>
  <c r="K42" i="7"/>
  <c r="L42" i="7"/>
  <c r="M42" i="7" s="1"/>
  <c r="C125" i="7" s="1"/>
  <c r="I68" i="7"/>
  <c r="J43" i="7" l="1"/>
  <c r="K43" i="7" s="1"/>
  <c r="F70" i="7"/>
  <c r="G70" i="7"/>
  <c r="H70" i="7"/>
  <c r="I70" i="7" s="1"/>
  <c r="C277" i="7"/>
  <c r="E61" i="7"/>
  <c r="C189" i="7" s="1"/>
  <c r="B62" i="7"/>
  <c r="L34" i="6"/>
  <c r="L35" i="6" s="1"/>
  <c r="N23" i="6"/>
  <c r="L43" i="7" l="1"/>
  <c r="M43" i="7" s="1"/>
  <c r="C126" i="7" s="1"/>
  <c r="F71" i="7"/>
  <c r="G71" i="7" s="1"/>
  <c r="H71" i="7" s="1"/>
  <c r="C279" i="7"/>
  <c r="N24" i="6"/>
  <c r="P23" i="6"/>
  <c r="O23" i="6"/>
  <c r="M34" i="6"/>
  <c r="D62" i="7"/>
  <c r="C62" i="7"/>
  <c r="J44" i="7" l="1"/>
  <c r="B63" i="7"/>
  <c r="I71" i="7"/>
  <c r="C128" i="6"/>
  <c r="P24" i="6"/>
  <c r="C129" i="6" s="1"/>
  <c r="N25" i="6"/>
  <c r="O24" i="6"/>
  <c r="E62" i="7"/>
  <c r="C190" i="7" s="1"/>
  <c r="C127" i="6"/>
  <c r="M35" i="6"/>
  <c r="F72" i="7"/>
  <c r="K44" i="7"/>
  <c r="L44" i="7"/>
  <c r="M44" i="7" s="1"/>
  <c r="C127" i="7" s="1"/>
  <c r="C63" i="7" l="1"/>
  <c r="C64" i="7" s="1"/>
  <c r="J45" i="7"/>
  <c r="K45" i="7" s="1"/>
  <c r="L45" i="7"/>
  <c r="M45" i="7" s="1"/>
  <c r="C128" i="7" s="1"/>
  <c r="O25" i="6"/>
  <c r="D127" i="6"/>
  <c r="D126" i="6"/>
  <c r="G72" i="7"/>
  <c r="D128" i="6"/>
  <c r="C280" i="7"/>
  <c r="D63" i="7" l="1"/>
  <c r="H72" i="7"/>
  <c r="F73" i="7" s="1"/>
  <c r="G73" i="7" s="1"/>
  <c r="J46" i="7"/>
  <c r="N26" i="6"/>
  <c r="P25" i="6"/>
  <c r="D64" i="7" l="1"/>
  <c r="F52" i="7"/>
  <c r="G52" i="7" s="1"/>
  <c r="E63" i="7"/>
  <c r="H73" i="7"/>
  <c r="I73" i="7" s="1"/>
  <c r="C282" i="7" s="1"/>
  <c r="I72" i="7"/>
  <c r="C281" i="7" s="1"/>
  <c r="C130" i="6"/>
  <c r="F74" i="7"/>
  <c r="O26" i="6"/>
  <c r="N27" i="6"/>
  <c r="P26" i="6"/>
  <c r="C131" i="6" s="1"/>
  <c r="K46" i="7"/>
  <c r="L46" i="7"/>
  <c r="M46" i="7" s="1"/>
  <c r="C129" i="7" s="1"/>
  <c r="E64" i="7" l="1"/>
  <c r="C191" i="7"/>
  <c r="H52" i="7"/>
  <c r="J47" i="7"/>
  <c r="L47" i="7" s="1"/>
  <c r="M47" i="7" s="1"/>
  <c r="C130" i="7" s="1"/>
  <c r="G74" i="7"/>
  <c r="H74" i="7"/>
  <c r="F75" i="7" s="1"/>
  <c r="P27" i="6"/>
  <c r="C132" i="6" s="1"/>
  <c r="O27" i="6"/>
  <c r="N28" i="6"/>
  <c r="D130" i="6"/>
  <c r="D129" i="6"/>
  <c r="F53" i="7" l="1"/>
  <c r="I52" i="7"/>
  <c r="C192" i="7" s="1"/>
  <c r="K47" i="7"/>
  <c r="I74" i="7"/>
  <c r="C283" i="7" s="1"/>
  <c r="G75" i="7"/>
  <c r="H75" i="7"/>
  <c r="I75" i="7" s="1"/>
  <c r="C284" i="7" s="1"/>
  <c r="J48" i="7"/>
  <c r="N29" i="6"/>
  <c r="O28" i="6"/>
  <c r="P28" i="6" s="1"/>
  <c r="D131" i="6"/>
  <c r="G53" i="7" l="1"/>
  <c r="H53" i="7" s="1"/>
  <c r="C133" i="6"/>
  <c r="P29" i="6"/>
  <c r="C134" i="6" s="1"/>
  <c r="N30" i="6"/>
  <c r="O29" i="6"/>
  <c r="F76" i="7"/>
  <c r="K48" i="7"/>
  <c r="K49" i="7" s="1"/>
  <c r="L48" i="7"/>
  <c r="L49" i="7" s="1"/>
  <c r="I53" i="7" l="1"/>
  <c r="C193" i="7" s="1"/>
  <c r="F54" i="7"/>
  <c r="O30" i="6"/>
  <c r="P30" i="6" s="1"/>
  <c r="C135" i="6" s="1"/>
  <c r="N31" i="6"/>
  <c r="H76" i="7"/>
  <c r="I76" i="7" s="1"/>
  <c r="C285" i="7" s="1"/>
  <c r="G76" i="7"/>
  <c r="M48" i="7"/>
  <c r="D133" i="6"/>
  <c r="D132" i="6"/>
  <c r="G54" i="7" l="1"/>
  <c r="H54" i="7" s="1"/>
  <c r="F55" i="7" s="1"/>
  <c r="I54" i="7"/>
  <c r="C194" i="7" s="1"/>
  <c r="F77" i="7"/>
  <c r="G77" i="7" s="1"/>
  <c r="H77" i="7" s="1"/>
  <c r="F78" i="7" s="1"/>
  <c r="D134" i="6"/>
  <c r="O31" i="6"/>
  <c r="N32" i="6" s="1"/>
  <c r="C131" i="7"/>
  <c r="M49" i="7"/>
  <c r="G55" i="7" l="1"/>
  <c r="H55" i="7" s="1"/>
  <c r="O32" i="6"/>
  <c r="N33" i="6"/>
  <c r="P32" i="6"/>
  <c r="C137" i="6" s="1"/>
  <c r="G78" i="7"/>
  <c r="G79" i="7" s="1"/>
  <c r="P31" i="6"/>
  <c r="C136" i="6" s="1"/>
  <c r="I77" i="7"/>
  <c r="C286" i="7" s="1"/>
  <c r="I55" i="7" l="1"/>
  <c r="C195" i="7" s="1"/>
  <c r="F56" i="7"/>
  <c r="H78" i="7"/>
  <c r="H79" i="7" s="1"/>
  <c r="O33" i="6"/>
  <c r="N34" i="6"/>
  <c r="P33" i="6"/>
  <c r="C138" i="6" s="1"/>
  <c r="D136" i="6"/>
  <c r="D135" i="6"/>
  <c r="G56" i="7" l="1"/>
  <c r="H56" i="7" s="1"/>
  <c r="I78" i="7"/>
  <c r="C287" i="7" s="1"/>
  <c r="J67" i="7"/>
  <c r="O34" i="6"/>
  <c r="O35" i="6" s="1"/>
  <c r="D137" i="6"/>
  <c r="F57" i="7" l="1"/>
  <c r="I56" i="7"/>
  <c r="C196" i="7" s="1"/>
  <c r="I79" i="7"/>
  <c r="K67" i="7"/>
  <c r="L67" i="7" s="1"/>
  <c r="Q23" i="6"/>
  <c r="P34" i="6"/>
  <c r="G57" i="7" l="1"/>
  <c r="H57" i="7" s="1"/>
  <c r="I57" i="7" s="1"/>
  <c r="C197" i="7" s="1"/>
  <c r="M67" i="7"/>
  <c r="C288" i="7" s="1"/>
  <c r="J68" i="7"/>
  <c r="R23" i="6"/>
  <c r="S23" i="6"/>
  <c r="Q24" i="6"/>
  <c r="C139" i="6"/>
  <c r="P35" i="6"/>
  <c r="K68" i="7"/>
  <c r="L68" i="7" s="1"/>
  <c r="F58" i="7" l="1"/>
  <c r="R24" i="6"/>
  <c r="Q25" i="6" s="1"/>
  <c r="S24" i="6"/>
  <c r="C141" i="6" s="1"/>
  <c r="D139" i="6"/>
  <c r="D138" i="6"/>
  <c r="C140" i="6"/>
  <c r="J69" i="7"/>
  <c r="M68" i="7"/>
  <c r="G58" i="7" l="1"/>
  <c r="H58" i="7" s="1"/>
  <c r="F59" i="7"/>
  <c r="I58" i="7"/>
  <c r="C198" i="7" s="1"/>
  <c r="R25" i="6"/>
  <c r="S25" i="6" s="1"/>
  <c r="K69" i="7"/>
  <c r="L69" i="7" s="1"/>
  <c r="M69" i="7" s="1"/>
  <c r="C289" i="7"/>
  <c r="D140" i="6"/>
  <c r="G59" i="7" l="1"/>
  <c r="H59" i="7" s="1"/>
  <c r="F60" i="7" s="1"/>
  <c r="C290" i="7"/>
  <c r="C142" i="6"/>
  <c r="J70" i="7"/>
  <c r="Q26" i="6"/>
  <c r="I59" i="7" l="1"/>
  <c r="C199" i="7" s="1"/>
  <c r="G60" i="7"/>
  <c r="H60" i="7"/>
  <c r="I60" i="7" s="1"/>
  <c r="C200" i="7" s="1"/>
  <c r="R26" i="6"/>
  <c r="S26" i="6"/>
  <c r="D141" i="6"/>
  <c r="K70" i="7"/>
  <c r="L70" i="7" s="1"/>
  <c r="F61" i="7" l="1"/>
  <c r="C143" i="6"/>
  <c r="J71" i="7"/>
  <c r="M70" i="7"/>
  <c r="Q27" i="6"/>
  <c r="G61" i="7" l="1"/>
  <c r="H61" i="7"/>
  <c r="I61" i="7" s="1"/>
  <c r="C201" i="7" s="1"/>
  <c r="K71" i="7"/>
  <c r="L71" i="7" s="1"/>
  <c r="J72" i="7" s="1"/>
  <c r="Q28" i="6"/>
  <c r="R27" i="6"/>
  <c r="S27" i="6"/>
  <c r="C291" i="7"/>
  <c r="D142" i="6"/>
  <c r="F62" i="7" l="1"/>
  <c r="K72" i="7"/>
  <c r="L72" i="7" s="1"/>
  <c r="M71" i="7"/>
  <c r="R28" i="6"/>
  <c r="S28" i="6"/>
  <c r="C145" i="6" s="1"/>
  <c r="Q29" i="6"/>
  <c r="C144" i="6"/>
  <c r="G62" i="7" l="1"/>
  <c r="D144" i="6"/>
  <c r="D143" i="6"/>
  <c r="M72" i="7"/>
  <c r="C293" i="7" s="1"/>
  <c r="J73" i="7"/>
  <c r="S29" i="6"/>
  <c r="C146" i="6" s="1"/>
  <c r="Q30" i="6"/>
  <c r="R29" i="6"/>
  <c r="C292" i="7"/>
  <c r="H62" i="7" l="1"/>
  <c r="I62" i="7" s="1"/>
  <c r="R30" i="6"/>
  <c r="Q31" i="6" s="1"/>
  <c r="S30" i="6"/>
  <c r="C147" i="6" s="1"/>
  <c r="K73" i="7"/>
  <c r="L73" i="7" s="1"/>
  <c r="D145" i="6"/>
  <c r="C202" i="7" l="1"/>
  <c r="F63" i="7"/>
  <c r="M73" i="7"/>
  <c r="C294" i="7" s="1"/>
  <c r="R31" i="6"/>
  <c r="S31" i="6" s="1"/>
  <c r="C148" i="6" s="1"/>
  <c r="J74" i="7"/>
  <c r="D146" i="6"/>
  <c r="G63" i="7" l="1"/>
  <c r="G64" i="7" s="1"/>
  <c r="H63" i="7"/>
  <c r="H64" i="7" s="1"/>
  <c r="J52" i="7"/>
  <c r="I63" i="7"/>
  <c r="D147" i="6"/>
  <c r="Q32" i="6"/>
  <c r="K74" i="7"/>
  <c r="C203" i="7" l="1"/>
  <c r="I64" i="7"/>
  <c r="K52" i="7"/>
  <c r="J53" i="7" s="1"/>
  <c r="L52" i="7"/>
  <c r="M52" i="7" s="1"/>
  <c r="C204" i="7" s="1"/>
  <c r="L74" i="7"/>
  <c r="J75" i="7" s="1"/>
  <c r="K75" i="7" s="1"/>
  <c r="Q33" i="6"/>
  <c r="R32" i="6"/>
  <c r="S32" i="6"/>
  <c r="C149" i="6" s="1"/>
  <c r="K53" i="7" l="1"/>
  <c r="L53" i="7" s="1"/>
  <c r="J54" i="7"/>
  <c r="K54" i="7" s="1"/>
  <c r="L54" i="7" s="1"/>
  <c r="J55" i="7" s="1"/>
  <c r="K55" i="7" s="1"/>
  <c r="L55" i="7" s="1"/>
  <c r="M55" i="7" s="1"/>
  <c r="C207" i="7" s="1"/>
  <c r="M53" i="7"/>
  <c r="C205" i="7" s="1"/>
  <c r="L75" i="7"/>
  <c r="M75" i="7" s="1"/>
  <c r="C296" i="7" s="1"/>
  <c r="M74" i="7"/>
  <c r="C295" i="7" s="1"/>
  <c r="R33" i="6"/>
  <c r="Q34" i="6" s="1"/>
  <c r="D148" i="6"/>
  <c r="J76" i="7" l="1"/>
  <c r="J56" i="7"/>
  <c r="M54" i="7"/>
  <c r="C206" i="7" s="1"/>
  <c r="R34" i="6"/>
  <c r="R35" i="6" s="1"/>
  <c r="S34" i="6"/>
  <c r="S33" i="6"/>
  <c r="C150" i="6" s="1"/>
  <c r="K56" i="7"/>
  <c r="L56" i="7"/>
  <c r="M56" i="7" s="1"/>
  <c r="K76" i="7"/>
  <c r="L76" i="7" s="1"/>
  <c r="C208" i="7" l="1"/>
  <c r="J57" i="7"/>
  <c r="D150" i="6"/>
  <c r="D149" i="6"/>
  <c r="C151" i="6"/>
  <c r="S35" i="6"/>
  <c r="M76" i="7"/>
  <c r="C297" i="7" s="1"/>
  <c r="J77" i="7"/>
  <c r="T23" i="6"/>
  <c r="U23" i="6" l="1"/>
  <c r="V23" i="6"/>
  <c r="T24" i="6"/>
  <c r="K57" i="7"/>
  <c r="L57" i="7" s="1"/>
  <c r="K77" i="7"/>
  <c r="L77" i="7" s="1"/>
  <c r="M77" i="7" s="1"/>
  <c r="C298" i="7" s="1"/>
  <c r="U24" i="6" l="1"/>
  <c r="T25" i="6"/>
  <c r="V24" i="6"/>
  <c r="C153" i="6" s="1"/>
  <c r="J58" i="7"/>
  <c r="J78" i="7"/>
  <c r="M57" i="7"/>
  <c r="C209" i="7" s="1"/>
  <c r="C152" i="6"/>
  <c r="K58" i="7" l="1"/>
  <c r="L58" i="7" s="1"/>
  <c r="M58" i="7" s="1"/>
  <c r="C210" i="7" s="1"/>
  <c r="D152" i="6"/>
  <c r="D151" i="6"/>
  <c r="U25" i="6"/>
  <c r="T26" i="6"/>
  <c r="V25" i="6"/>
  <c r="C154" i="6" s="1"/>
  <c r="K78" i="7"/>
  <c r="K79" i="7" s="1"/>
  <c r="L78" i="7" l="1"/>
  <c r="L79" i="7" s="1"/>
  <c r="J59" i="7"/>
  <c r="U26" i="6"/>
  <c r="T27" i="6" s="1"/>
  <c r="V26" i="6"/>
  <c r="M78" i="7"/>
  <c r="D153" i="6"/>
  <c r="U27" i="6" l="1"/>
  <c r="T28" i="6"/>
  <c r="C299" i="7"/>
  <c r="M79" i="7"/>
  <c r="K59" i="7"/>
  <c r="L59" i="7" s="1"/>
  <c r="M59" i="7" s="1"/>
  <c r="C211" i="7" s="1"/>
  <c r="C155" i="6"/>
  <c r="D154" i="6" l="1"/>
  <c r="J60" i="7"/>
  <c r="U28" i="6"/>
  <c r="V28" i="6" s="1"/>
  <c r="C157" i="6" s="1"/>
  <c r="V27" i="6"/>
  <c r="C156" i="6" l="1"/>
  <c r="K60" i="7"/>
  <c r="T29" i="6"/>
  <c r="U29" i="6" l="1"/>
  <c r="V29" i="6"/>
  <c r="T30" i="6"/>
  <c r="L60" i="7"/>
  <c r="M60" i="7" s="1"/>
  <c r="C212" i="7" s="1"/>
  <c r="D156" i="6"/>
  <c r="D155" i="6"/>
  <c r="C158" i="6" l="1"/>
  <c r="T31" i="6"/>
  <c r="V30" i="6"/>
  <c r="C159" i="6" s="1"/>
  <c r="U30" i="6"/>
  <c r="J61" i="7"/>
  <c r="U31" i="6" l="1"/>
  <c r="V31" i="6"/>
  <c r="C160" i="6" s="1"/>
  <c r="T32" i="6"/>
  <c r="K61" i="7"/>
  <c r="L61" i="7" s="1"/>
  <c r="J62" i="7" s="1"/>
  <c r="D158" i="6"/>
  <c r="D157" i="6"/>
  <c r="K62" i="7" l="1"/>
  <c r="L62" i="7" s="1"/>
  <c r="J63" i="7" s="1"/>
  <c r="M61" i="7"/>
  <c r="C213" i="7" s="1"/>
  <c r="U32" i="6"/>
  <c r="V32" i="6" s="1"/>
  <c r="C161" i="6" s="1"/>
  <c r="D159" i="6"/>
  <c r="D160" i="6" l="1"/>
  <c r="K63" i="7"/>
  <c r="K64" i="7" s="1"/>
  <c r="K82" i="7" s="1"/>
  <c r="L63" i="7"/>
  <c r="L64" i="7" s="1"/>
  <c r="K83" i="7" s="1"/>
  <c r="M62" i="7"/>
  <c r="C214" i="7" s="1"/>
  <c r="T33" i="6"/>
  <c r="M63" i="7" l="1"/>
  <c r="U33" i="6"/>
  <c r="T34" i="6" s="1"/>
  <c r="V33" i="6"/>
  <c r="C162" i="6" s="1"/>
  <c r="K81" i="7"/>
  <c r="C215" i="7"/>
  <c r="K85" i="7" s="1"/>
  <c r="M64" i="7"/>
  <c r="K84" i="7" s="1"/>
  <c r="V34" i="6" l="1"/>
  <c r="U34" i="6"/>
  <c r="U35" i="6" s="1"/>
  <c r="D161" i="6"/>
  <c r="C163" i="6" l="1"/>
  <c r="V35" i="6"/>
  <c r="B38" i="6"/>
  <c r="C38" i="6" l="1"/>
  <c r="D162" i="6"/>
  <c r="D38" i="6" l="1"/>
  <c r="B39" i="6"/>
  <c r="C164" i="6" l="1"/>
  <c r="C39" i="6"/>
  <c r="D39" i="6"/>
  <c r="C165" i="6" s="1"/>
  <c r="D164" i="6" l="1"/>
  <c r="D163" i="6"/>
  <c r="B40" i="6"/>
  <c r="C40" i="6" l="1"/>
  <c r="B41" i="6"/>
  <c r="D40" i="6"/>
  <c r="C41" i="6" l="1"/>
  <c r="D41" i="6" s="1"/>
  <c r="C166" i="6"/>
  <c r="C167" i="6" l="1"/>
  <c r="D166" i="6"/>
  <c r="D165" i="6"/>
  <c r="B42" i="6"/>
  <c r="C42" i="6" l="1"/>
  <c r="D42" i="6" s="1"/>
  <c r="C168" i="6" l="1"/>
  <c r="B43" i="6"/>
  <c r="C43" i="6" l="1"/>
  <c r="D43" i="6"/>
  <c r="C169" i="6" s="1"/>
  <c r="B44" i="6"/>
  <c r="D168" i="6"/>
  <c r="D167" i="6"/>
  <c r="C44" i="6" l="1"/>
  <c r="B45" i="6"/>
  <c r="D44" i="6"/>
  <c r="C170" i="6" s="1"/>
  <c r="C45" i="6" l="1"/>
  <c r="D45" i="6" s="1"/>
  <c r="C171" i="6" s="1"/>
  <c r="D169" i="6"/>
  <c r="D170" i="6" l="1"/>
  <c r="B46" i="6"/>
  <c r="C46" i="6" l="1"/>
  <c r="B47" i="6"/>
  <c r="D46" i="6"/>
  <c r="C172" i="6" s="1"/>
  <c r="C47" i="6" l="1"/>
  <c r="B48" i="6"/>
  <c r="D47" i="6"/>
  <c r="C173" i="6" s="1"/>
  <c r="D172" i="6"/>
  <c r="D171" i="6"/>
  <c r="C48" i="6" l="1"/>
  <c r="B49" i="6" s="1"/>
  <c r="D48" i="6"/>
  <c r="C174" i="6" s="1"/>
  <c r="D173" i="6" s="1"/>
  <c r="C49" i="6" l="1"/>
  <c r="C50" i="6" s="1"/>
  <c r="D49" i="6"/>
  <c r="E38" i="6"/>
  <c r="C175" i="6" l="1"/>
  <c r="D50" i="6"/>
  <c r="F38" i="6"/>
  <c r="G38" i="6" l="1"/>
  <c r="E39" i="6"/>
  <c r="D174" i="6"/>
  <c r="C176" i="6" l="1"/>
  <c r="F39" i="6"/>
  <c r="G39" i="6" l="1"/>
  <c r="E40" i="6"/>
  <c r="D175" i="6"/>
  <c r="C177" i="6" l="1"/>
  <c r="G40" i="6"/>
  <c r="C178" i="6" s="1"/>
  <c r="F40" i="6"/>
  <c r="E41" i="6" l="1"/>
  <c r="D177" i="6"/>
  <c r="D176" i="6"/>
  <c r="F41" i="6" l="1"/>
  <c r="E42" i="6"/>
  <c r="G41" i="6"/>
  <c r="C179" i="6" l="1"/>
  <c r="F42" i="6"/>
  <c r="E43" i="6" s="1"/>
  <c r="E44" i="6" l="1"/>
  <c r="F43" i="6"/>
  <c r="G43" i="6" s="1"/>
  <c r="C181" i="6" s="1"/>
  <c r="G42" i="6"/>
  <c r="D178" i="6"/>
  <c r="F44" i="6" l="1"/>
  <c r="E45" i="6" s="1"/>
  <c r="C180" i="6"/>
  <c r="F45" i="6" l="1"/>
  <c r="E46" i="6"/>
  <c r="G45" i="6"/>
  <c r="C183" i="6" s="1"/>
  <c r="G44" i="6"/>
  <c r="C182" i="6" s="1"/>
  <c r="D180" i="6"/>
  <c r="D179" i="6"/>
  <c r="D182" i="6" l="1"/>
  <c r="D181" i="6"/>
  <c r="E47" i="6"/>
  <c r="G46" i="6"/>
  <c r="C184" i="6" s="1"/>
  <c r="F46" i="6"/>
  <c r="F47" i="6" l="1"/>
  <c r="G47" i="6" s="1"/>
  <c r="C185" i="6" s="1"/>
  <c r="D183" i="6"/>
  <c r="D184" i="6" l="1"/>
  <c r="E48" i="6"/>
  <c r="F48" i="6" l="1"/>
  <c r="G48" i="6"/>
  <c r="C186" i="6" s="1"/>
  <c r="E49" i="6"/>
  <c r="D185" i="6" l="1"/>
  <c r="F49" i="6"/>
  <c r="F50" i="6" s="1"/>
  <c r="H38" i="6" l="1"/>
  <c r="G49" i="6"/>
  <c r="I38" i="6" l="1"/>
  <c r="J38" i="6" s="1"/>
  <c r="C187" i="6"/>
  <c r="G50" i="6"/>
  <c r="C188" i="6" l="1"/>
  <c r="D187" i="6"/>
  <c r="D186" i="6"/>
  <c r="H39" i="6"/>
  <c r="J39" i="6" l="1"/>
  <c r="I39" i="6"/>
  <c r="C189" i="6" l="1"/>
  <c r="H40" i="6"/>
  <c r="I40" i="6" l="1"/>
  <c r="H41" i="6"/>
  <c r="J40" i="6"/>
  <c r="D188" i="6"/>
  <c r="I41" i="6" l="1"/>
  <c r="H42" i="6" s="1"/>
  <c r="J41" i="6"/>
  <c r="C191" i="6" s="1"/>
  <c r="C190" i="6"/>
  <c r="I42" i="6" l="1"/>
  <c r="J42" i="6" s="1"/>
  <c r="D190" i="6"/>
  <c r="D189" i="6"/>
  <c r="C192" i="6" l="1"/>
  <c r="H43" i="6"/>
  <c r="I43" i="6" l="1"/>
  <c r="H44" i="6"/>
  <c r="J43" i="6"/>
  <c r="C193" i="6" s="1"/>
  <c r="D191" i="6"/>
  <c r="D192" i="6" l="1"/>
  <c r="I44" i="6"/>
  <c r="H45" i="6" s="1"/>
  <c r="J44" i="6"/>
  <c r="C194" i="6" s="1"/>
  <c r="I45" i="6" l="1"/>
  <c r="J45" i="6" s="1"/>
  <c r="C195" i="6" s="1"/>
  <c r="D193" i="6"/>
  <c r="D194" i="6" l="1"/>
  <c r="H46" i="6"/>
  <c r="I46" i="6" l="1"/>
  <c r="H47" i="6"/>
  <c r="J46" i="6"/>
  <c r="C196" i="6" s="1"/>
  <c r="I47" i="6" l="1"/>
  <c r="J47" i="6"/>
  <c r="C197" i="6" s="1"/>
  <c r="H48" i="6"/>
  <c r="D195" i="6"/>
  <c r="D196" i="6" l="1"/>
  <c r="I48" i="6"/>
  <c r="J48" i="6" s="1"/>
  <c r="C198" i="6" s="1"/>
  <c r="D197" i="6" l="1"/>
  <c r="H49" i="6"/>
  <c r="I49" i="6" l="1"/>
  <c r="I50" i="6" s="1"/>
  <c r="K38" i="6"/>
  <c r="J49" i="6"/>
  <c r="C199" i="6" l="1"/>
  <c r="J50" i="6"/>
  <c r="L38" i="6"/>
  <c r="M38" i="6"/>
  <c r="C200" i="6" l="1"/>
  <c r="K39" i="6"/>
  <c r="D199" i="6"/>
  <c r="D198" i="6"/>
  <c r="L39" i="6" l="1"/>
  <c r="K40" i="6"/>
  <c r="M39" i="6"/>
  <c r="L40" i="6" l="1"/>
  <c r="M40" i="6" s="1"/>
  <c r="K41" i="6"/>
  <c r="C201" i="6"/>
  <c r="C202" i="6" l="1"/>
  <c r="L41" i="6"/>
  <c r="M41" i="6" s="1"/>
  <c r="D200" i="6"/>
  <c r="C203" i="6" l="1"/>
  <c r="D202" i="6"/>
  <c r="K42" i="6"/>
  <c r="D201" i="6"/>
  <c r="L42" i="6" l="1"/>
  <c r="M42" i="6" s="1"/>
  <c r="C204" i="6" l="1"/>
  <c r="K43" i="6"/>
  <c r="M43" i="6" l="1"/>
  <c r="C205" i="6" s="1"/>
  <c r="D204" i="6" s="1"/>
  <c r="L43" i="6"/>
  <c r="K44" i="6"/>
  <c r="D203" i="6"/>
  <c r="L44" i="6" l="1"/>
  <c r="K45" i="6" s="1"/>
  <c r="L45" i="6" l="1"/>
  <c r="M45" i="6" s="1"/>
  <c r="C207" i="6" s="1"/>
  <c r="M44" i="6"/>
  <c r="C206" i="6" s="1"/>
  <c r="D206" i="6" l="1"/>
  <c r="D205" i="6"/>
  <c r="K46" i="6"/>
  <c r="L46" i="6" l="1"/>
  <c r="M46" i="6" s="1"/>
  <c r="C208" i="6" s="1"/>
  <c r="D207" i="6" l="1"/>
  <c r="K47" i="6"/>
  <c r="L47" i="6" l="1"/>
  <c r="K48" i="6" s="1"/>
  <c r="L48" i="6" l="1"/>
  <c r="K49" i="6" s="1"/>
  <c r="M48" i="6"/>
  <c r="C210" i="6" s="1"/>
  <c r="M47" i="6"/>
  <c r="C209" i="6" s="1"/>
  <c r="L49" i="6" l="1"/>
  <c r="L50" i="6" s="1"/>
  <c r="N38" i="6"/>
  <c r="M49" i="6"/>
  <c r="D209" i="6"/>
  <c r="D208" i="6"/>
  <c r="C211" i="6" l="1"/>
  <c r="M50" i="6"/>
  <c r="O38" i="6"/>
  <c r="N39" i="6" l="1"/>
  <c r="P38" i="6"/>
  <c r="D210" i="6"/>
  <c r="C212" i="6" l="1"/>
  <c r="O39" i="6"/>
  <c r="N40" i="6" l="1"/>
  <c r="P39" i="6"/>
  <c r="D211" i="6"/>
  <c r="O40" i="6" l="1"/>
  <c r="C213" i="6"/>
  <c r="P40" i="6" l="1"/>
  <c r="D212" i="6"/>
  <c r="N41" i="6"/>
  <c r="C214" i="6" l="1"/>
  <c r="O41" i="6"/>
  <c r="P41" i="6" s="1"/>
  <c r="C215" i="6" l="1"/>
  <c r="N42" i="6"/>
  <c r="D214" i="6"/>
  <c r="D213" i="6"/>
  <c r="O42" i="6" l="1"/>
  <c r="N43" i="6" s="1"/>
  <c r="P43" i="6" l="1"/>
  <c r="C217" i="6" s="1"/>
  <c r="O43" i="6"/>
  <c r="N44" i="6" s="1"/>
  <c r="P42" i="6"/>
  <c r="O44" i="6" l="1"/>
  <c r="N45" i="6" s="1"/>
  <c r="P44" i="6"/>
  <c r="C218" i="6" s="1"/>
  <c r="C216" i="6"/>
  <c r="O45" i="6" l="1"/>
  <c r="N46" i="6"/>
  <c r="P45" i="6"/>
  <c r="C219" i="6" s="1"/>
  <c r="D217" i="6"/>
  <c r="D216" i="6"/>
  <c r="D215" i="6"/>
  <c r="D218" i="6" l="1"/>
  <c r="O46" i="6"/>
  <c r="P46" i="6" s="1"/>
  <c r="C220" i="6" s="1"/>
  <c r="N47" i="6"/>
  <c r="D219" i="6" l="1"/>
  <c r="O47" i="6"/>
  <c r="P47" i="6" s="1"/>
  <c r="C221" i="6" s="1"/>
  <c r="D220" i="6" l="1"/>
  <c r="N48" i="6"/>
  <c r="O48" i="6" l="1"/>
  <c r="P48" i="6" s="1"/>
  <c r="C222" i="6" s="1"/>
  <c r="N49" i="6"/>
  <c r="D221" i="6" l="1"/>
  <c r="O49" i="6"/>
  <c r="O50" i="6" s="1"/>
  <c r="Q38" i="6"/>
  <c r="R38" i="6" l="1"/>
  <c r="Q39" i="6"/>
  <c r="P49" i="6"/>
  <c r="R39" i="6" l="1"/>
  <c r="Q40" i="6"/>
  <c r="S39" i="6"/>
  <c r="C225" i="6" s="1"/>
  <c r="C223" i="6"/>
  <c r="P50" i="6"/>
  <c r="S38" i="6"/>
  <c r="R40" i="6" l="1"/>
  <c r="Q41" i="6"/>
  <c r="S40" i="6"/>
  <c r="C226" i="6" s="1"/>
  <c r="C224" i="6"/>
  <c r="D224" i="6" s="1"/>
  <c r="D223" i="6"/>
  <c r="D222" i="6"/>
  <c r="R41" i="6" l="1"/>
  <c r="Q42" i="6" s="1"/>
  <c r="D225" i="6"/>
  <c r="R42" i="6" l="1"/>
  <c r="S42" i="6" s="1"/>
  <c r="C228" i="6" s="1"/>
  <c r="S41" i="6"/>
  <c r="C227" i="6" l="1"/>
  <c r="Q43" i="6"/>
  <c r="R43" i="6" l="1"/>
  <c r="S43" i="6" s="1"/>
  <c r="D227" i="6"/>
  <c r="D226" i="6"/>
  <c r="C229" i="6" l="1"/>
  <c r="Q44" i="6"/>
  <c r="S44" i="6" l="1"/>
  <c r="R44" i="6"/>
  <c r="Q45" i="6"/>
  <c r="D228" i="6"/>
  <c r="R45" i="6" l="1"/>
  <c r="S45" i="6"/>
  <c r="C231" i="6" s="1"/>
  <c r="Q46" i="6"/>
  <c r="C230" i="6"/>
  <c r="D230" i="6" l="1"/>
  <c r="D229" i="6"/>
  <c r="R46" i="6"/>
  <c r="Q47" i="6" s="1"/>
  <c r="R47" i="6" l="1"/>
  <c r="S47" i="6" s="1"/>
  <c r="C233" i="6" s="1"/>
  <c r="Q48" i="6"/>
  <c r="S46" i="6"/>
  <c r="C232" i="6" s="1"/>
  <c r="R48" i="6" l="1"/>
  <c r="Q49" i="6" s="1"/>
  <c r="D232" i="6"/>
  <c r="D231" i="6"/>
  <c r="R49" i="6" l="1"/>
  <c r="R50" i="6" s="1"/>
  <c r="S49" i="6"/>
  <c r="T38" i="6"/>
  <c r="S48" i="6"/>
  <c r="C234" i="6" s="1"/>
  <c r="U38" i="6" l="1"/>
  <c r="T39" i="6" s="1"/>
  <c r="D234" i="6"/>
  <c r="D233" i="6"/>
  <c r="C235" i="6"/>
  <c r="S50" i="6"/>
  <c r="U39" i="6" l="1"/>
  <c r="V39" i="6" s="1"/>
  <c r="C237" i="6" s="1"/>
  <c r="V38" i="6"/>
  <c r="T40" i="6" l="1"/>
  <c r="C236" i="6"/>
  <c r="U40" i="6" l="1"/>
  <c r="T41" i="6"/>
  <c r="V40" i="6"/>
  <c r="D236" i="6"/>
  <c r="D235" i="6"/>
  <c r="C238" i="6" l="1"/>
  <c r="U41" i="6"/>
  <c r="T42" i="6" s="1"/>
  <c r="U42" i="6" l="1"/>
  <c r="T43" i="6" s="1"/>
  <c r="V41" i="6"/>
  <c r="D237" i="6"/>
  <c r="U43" i="6" l="1"/>
  <c r="T44" i="6"/>
  <c r="V43" i="6"/>
  <c r="C241" i="6" s="1"/>
  <c r="V42" i="6"/>
  <c r="C240" i="6" s="1"/>
  <c r="D240" i="6" s="1"/>
  <c r="C239" i="6"/>
  <c r="U44" i="6" l="1"/>
  <c r="T45" i="6"/>
  <c r="V44" i="6"/>
  <c r="C242" i="6" s="1"/>
  <c r="D241" i="6"/>
  <c r="D239" i="6"/>
  <c r="D238" i="6"/>
  <c r="V45" i="6" l="1"/>
  <c r="C243" i="6" s="1"/>
  <c r="D242" i="6" s="1"/>
  <c r="T46" i="6"/>
  <c r="U45" i="6"/>
  <c r="U46" i="6" l="1"/>
  <c r="V46" i="6" s="1"/>
  <c r="C244" i="6" s="1"/>
  <c r="D243" i="6" l="1"/>
  <c r="T47" i="6"/>
  <c r="U47" i="6" l="1"/>
  <c r="V47" i="6"/>
  <c r="C245" i="6" s="1"/>
  <c r="T48" i="6"/>
  <c r="D244" i="6" l="1"/>
  <c r="U48" i="6"/>
  <c r="V48" i="6" s="1"/>
  <c r="C246" i="6" s="1"/>
  <c r="T49" i="6"/>
  <c r="D245" i="6" l="1"/>
  <c r="U49" i="6"/>
  <c r="U50" i="6" s="1"/>
  <c r="B53" i="6" l="1"/>
  <c r="V49" i="6"/>
  <c r="C247" i="6" l="1"/>
  <c r="V50" i="6"/>
  <c r="C53" i="6"/>
  <c r="B54" i="6"/>
  <c r="C54" i="6" l="1"/>
  <c r="B55" i="6"/>
  <c r="D54" i="6"/>
  <c r="C249" i="6" s="1"/>
  <c r="D53" i="6"/>
  <c r="D246" i="6"/>
  <c r="C55" i="6" l="1"/>
  <c r="D55" i="6"/>
  <c r="C250" i="6" s="1"/>
  <c r="C248" i="6"/>
  <c r="D248" i="6" l="1"/>
  <c r="D247" i="6"/>
  <c r="B56" i="6"/>
  <c r="D249" i="6"/>
  <c r="C56" i="6" l="1"/>
  <c r="B57" i="6" s="1"/>
  <c r="C57" i="6" l="1"/>
  <c r="D57" i="6"/>
  <c r="C252" i="6" s="1"/>
  <c r="B58" i="6"/>
  <c r="D56" i="6"/>
  <c r="C58" i="6" l="1"/>
  <c r="D58" i="6" s="1"/>
  <c r="C251" i="6"/>
  <c r="C253" i="6" l="1"/>
  <c r="D251" i="6"/>
  <c r="D250" i="6"/>
  <c r="B59" i="6"/>
  <c r="C59" i="6" l="1"/>
  <c r="B60" i="6" s="1"/>
  <c r="D252" i="6"/>
  <c r="C60" i="6" l="1"/>
  <c r="B61" i="6"/>
  <c r="D60" i="6"/>
  <c r="C255" i="6" s="1"/>
  <c r="D59" i="6"/>
  <c r="C61" i="6" l="1"/>
  <c r="D61" i="6"/>
  <c r="C256" i="6" s="1"/>
  <c r="B62" i="6"/>
  <c r="C254" i="6"/>
  <c r="D255" i="6"/>
  <c r="C62" i="6" l="1"/>
  <c r="D62" i="6" s="1"/>
  <c r="C257" i="6" s="1"/>
  <c r="D254" i="6"/>
  <c r="D253" i="6"/>
  <c r="D256" i="6" l="1"/>
  <c r="B63" i="6"/>
  <c r="C63" i="6" l="1"/>
  <c r="D63" i="6" s="1"/>
  <c r="C258" i="6" s="1"/>
  <c r="B64" i="6"/>
  <c r="D257" i="6" l="1"/>
  <c r="C64" i="6"/>
  <c r="C65" i="6" s="1"/>
  <c r="D64" i="6" l="1"/>
  <c r="E53" i="6"/>
  <c r="C259" i="6" l="1"/>
  <c r="D65" i="6"/>
  <c r="F53" i="6"/>
  <c r="G53" i="6"/>
  <c r="C260" i="6" l="1"/>
  <c r="E54" i="6"/>
  <c r="D259" i="6"/>
  <c r="D258" i="6"/>
  <c r="F54" i="6" l="1"/>
  <c r="G54" i="6"/>
  <c r="E55" i="6"/>
  <c r="C261" i="6" l="1"/>
  <c r="F55" i="6"/>
  <c r="G55" i="6" s="1"/>
  <c r="E56" i="6"/>
  <c r="C262" i="6" l="1"/>
  <c r="F56" i="6"/>
  <c r="G56" i="6" s="1"/>
  <c r="D261" i="6"/>
  <c r="D260" i="6"/>
  <c r="C263" i="6" l="1"/>
  <c r="E57" i="6"/>
  <c r="D262" i="6"/>
  <c r="F57" i="6" l="1"/>
  <c r="E58" i="6"/>
  <c r="G57" i="6"/>
  <c r="C264" i="6" l="1"/>
  <c r="F58" i="6"/>
  <c r="E59" i="6" s="1"/>
  <c r="G58" i="6"/>
  <c r="C265" i="6" s="1"/>
  <c r="F59" i="6" l="1"/>
  <c r="E60" i="6" s="1"/>
  <c r="G59" i="6"/>
  <c r="C266" i="6" s="1"/>
  <c r="D265" i="6"/>
  <c r="D264" i="6"/>
  <c r="D263" i="6"/>
  <c r="F60" i="6" l="1"/>
  <c r="G60" i="6" s="1"/>
  <c r="C267" i="6" s="1"/>
  <c r="E61" i="6"/>
  <c r="D266" i="6" l="1"/>
  <c r="F61" i="6"/>
  <c r="E62" i="6" s="1"/>
  <c r="G61" i="6"/>
  <c r="C268" i="6" s="1"/>
  <c r="F62" i="6" l="1"/>
  <c r="G62" i="6"/>
  <c r="C269" i="6" s="1"/>
  <c r="E63" i="6"/>
  <c r="D267" i="6"/>
  <c r="D268" i="6" l="1"/>
  <c r="F63" i="6"/>
  <c r="G63" i="6" s="1"/>
  <c r="C270" i="6" s="1"/>
  <c r="E64" i="6"/>
  <c r="D269" i="6" l="1"/>
  <c r="H53" i="6"/>
  <c r="G64" i="6"/>
  <c r="F64" i="6"/>
  <c r="F65" i="6" s="1"/>
  <c r="I53" i="6" l="1"/>
  <c r="J53" i="6"/>
  <c r="C271" i="6"/>
  <c r="G65" i="6"/>
  <c r="C272" i="6" l="1"/>
  <c r="D271" i="6"/>
  <c r="D270" i="6"/>
  <c r="H54" i="6"/>
  <c r="I54" i="6" l="1"/>
  <c r="J54" i="6" l="1"/>
  <c r="H55" i="6"/>
  <c r="H56" i="6" l="1"/>
  <c r="I55" i="6"/>
  <c r="C273" i="6"/>
  <c r="I56" i="6" l="1"/>
  <c r="J56" i="6" s="1"/>
  <c r="C275" i="6" s="1"/>
  <c r="H57" i="6"/>
  <c r="D272" i="6"/>
  <c r="J55" i="6"/>
  <c r="C274" i="6" l="1"/>
  <c r="I57" i="6"/>
  <c r="H58" i="6" s="1"/>
  <c r="I58" i="6" l="1"/>
  <c r="J58" i="6"/>
  <c r="C277" i="6" s="1"/>
  <c r="H59" i="6"/>
  <c r="D274" i="6"/>
  <c r="D273" i="6"/>
  <c r="J57" i="6"/>
  <c r="C276" i="6" l="1"/>
  <c r="H60" i="6"/>
  <c r="J59" i="6"/>
  <c r="C278" i="6" s="1"/>
  <c r="I59" i="6"/>
  <c r="D277" i="6" l="1"/>
  <c r="I60" i="6"/>
  <c r="H61" i="6" s="1"/>
  <c r="J60" i="6"/>
  <c r="C279" i="6" s="1"/>
  <c r="D276" i="6"/>
  <c r="D275" i="6"/>
  <c r="I61" i="6" l="1"/>
  <c r="J61" i="6"/>
  <c r="C280" i="6" s="1"/>
  <c r="H62" i="6"/>
  <c r="D279" i="6"/>
  <c r="D278" i="6"/>
  <c r="I62" i="6" l="1"/>
  <c r="H63" i="6"/>
  <c r="J62" i="6"/>
  <c r="C281" i="6" s="1"/>
  <c r="D280" i="6"/>
  <c r="J63" i="6" l="1"/>
  <c r="C282" i="6" s="1"/>
  <c r="I63" i="6"/>
  <c r="H64" i="6" s="1"/>
  <c r="I64" i="6" l="1"/>
  <c r="I65" i="6" s="1"/>
  <c r="K53" i="6"/>
  <c r="J64" i="6"/>
  <c r="D281" i="6"/>
  <c r="C283" i="6" l="1"/>
  <c r="J65" i="6"/>
  <c r="L53" i="6"/>
  <c r="K54" i="6"/>
  <c r="L54" i="6" l="1"/>
  <c r="M54" i="6" s="1"/>
  <c r="C285" i="6" s="1"/>
  <c r="M53" i="6"/>
  <c r="D282" i="6"/>
  <c r="K55" i="6" l="1"/>
  <c r="C284" i="6"/>
  <c r="L55" i="6" l="1"/>
  <c r="M55" i="6"/>
  <c r="K56" i="6"/>
  <c r="D284" i="6"/>
  <c r="D283" i="6"/>
  <c r="C286" i="6" l="1"/>
  <c r="L56" i="6"/>
  <c r="M56" i="6" s="1"/>
  <c r="K57" i="6"/>
  <c r="C287" i="6" l="1"/>
  <c r="L57" i="6"/>
  <c r="M57" i="6" s="1"/>
  <c r="D286" i="6"/>
  <c r="D285" i="6"/>
  <c r="C288" i="6" l="1"/>
  <c r="K58" i="6"/>
  <c r="D287" i="6"/>
  <c r="K59" i="6" l="1"/>
  <c r="L58" i="6"/>
  <c r="M58" i="6" s="1"/>
  <c r="C289" i="6" l="1"/>
  <c r="L59" i="6"/>
  <c r="M59" i="6" s="1"/>
  <c r="C290" i="6" s="1"/>
  <c r="K60" i="6"/>
  <c r="K61" i="6" l="1"/>
  <c r="L60" i="6"/>
  <c r="M60" i="6" s="1"/>
  <c r="C291" i="6" s="1"/>
  <c r="D289" i="6"/>
  <c r="D288" i="6"/>
  <c r="D290" i="6" l="1"/>
  <c r="L61" i="6"/>
  <c r="K62" i="6" s="1"/>
  <c r="L62" i="6" l="1"/>
  <c r="M62" i="6"/>
  <c r="C293" i="6" s="1"/>
  <c r="K63" i="6"/>
  <c r="M61" i="6"/>
  <c r="C292" i="6" s="1"/>
  <c r="D292" i="6" l="1"/>
  <c r="D291" i="6"/>
  <c r="L63" i="6"/>
  <c r="K64" i="6" s="1"/>
  <c r="N53" i="6" l="1"/>
  <c r="L64" i="6"/>
  <c r="L65" i="6" s="1"/>
  <c r="M63" i="6"/>
  <c r="C294" i="6" s="1"/>
  <c r="D293" i="6" l="1"/>
  <c r="P53" i="6"/>
  <c r="N54" i="6"/>
  <c r="O53" i="6"/>
  <c r="M64" i="6"/>
  <c r="O54" i="6" l="1"/>
  <c r="P54" i="6" s="1"/>
  <c r="N55" i="6"/>
  <c r="C296" i="6"/>
  <c r="C295" i="6"/>
  <c r="M65" i="6"/>
  <c r="C297" i="6" l="1"/>
  <c r="D296" i="6"/>
  <c r="O55" i="6"/>
  <c r="N56" i="6"/>
  <c r="D295" i="6"/>
  <c r="D294" i="6"/>
  <c r="O56" i="6" l="1"/>
  <c r="P56" i="6"/>
  <c r="C299" i="6" s="1"/>
  <c r="N57" i="6"/>
  <c r="P55" i="6"/>
  <c r="O57" i="6" l="1"/>
  <c r="P57" i="6"/>
  <c r="C300" i="6" s="1"/>
  <c r="N58" i="6"/>
  <c r="C298" i="6"/>
  <c r="O58" i="6" l="1"/>
  <c r="P58" i="6" s="1"/>
  <c r="D298" i="6"/>
  <c r="D297" i="6"/>
  <c r="D299" i="6"/>
  <c r="C301" i="6" l="1"/>
  <c r="N59" i="6"/>
  <c r="O59" i="6" l="1"/>
  <c r="P59" i="6" s="1"/>
  <c r="C302" i="6" s="1"/>
  <c r="D300" i="6"/>
  <c r="D301" i="6" l="1"/>
  <c r="N60" i="6"/>
  <c r="O60" i="6" l="1"/>
  <c r="N61" i="6" s="1"/>
  <c r="P60" i="6"/>
  <c r="C303" i="6" s="1"/>
  <c r="O61" i="6" l="1"/>
  <c r="P61" i="6" s="1"/>
  <c r="C304" i="6" s="1"/>
  <c r="D302" i="6"/>
  <c r="D303" i="6" l="1"/>
  <c r="N62" i="6"/>
  <c r="O62" i="6" l="1"/>
  <c r="P62" i="6"/>
  <c r="C305" i="6" s="1"/>
  <c r="N63" i="6"/>
  <c r="O63" i="6" l="1"/>
  <c r="P63" i="6"/>
  <c r="C306" i="6" s="1"/>
  <c r="N64" i="6"/>
  <c r="D305" i="6"/>
  <c r="D304" i="6"/>
  <c r="O64" i="6" l="1"/>
  <c r="O65" i="6" s="1"/>
  <c r="Q53" i="6"/>
  <c r="P64" i="6"/>
  <c r="C307" i="6" l="1"/>
  <c r="P65" i="6"/>
  <c r="S53" i="6"/>
  <c r="Q54" i="6"/>
  <c r="R53" i="6"/>
  <c r="R54" i="6" l="1"/>
  <c r="S54" i="6"/>
  <c r="C309" i="6" s="1"/>
  <c r="Q55" i="6"/>
  <c r="C308" i="6"/>
  <c r="D307" i="6"/>
  <c r="D306" i="6"/>
  <c r="R55" i="6" l="1"/>
  <c r="Q56" i="6"/>
  <c r="S55" i="6"/>
  <c r="D308" i="6"/>
  <c r="R56" i="6" l="1"/>
  <c r="Q57" i="6"/>
  <c r="S56" i="6"/>
  <c r="C311" i="6" s="1"/>
  <c r="C310" i="6"/>
  <c r="D310" i="6" l="1"/>
  <c r="D309" i="6"/>
  <c r="Q58" i="6"/>
  <c r="S57" i="6"/>
  <c r="C312" i="6" s="1"/>
  <c r="D311" i="6" s="1"/>
  <c r="R57" i="6"/>
  <c r="R58" i="6" l="1"/>
  <c r="S58" i="6"/>
  <c r="C313" i="6" s="1"/>
  <c r="Q59" i="6"/>
  <c r="R59" i="6" l="1"/>
  <c r="S59" i="6" s="1"/>
  <c r="C314" i="6" s="1"/>
  <c r="Q60" i="6"/>
  <c r="D312" i="6"/>
  <c r="D313" i="6" l="1"/>
  <c r="R60" i="6"/>
  <c r="Q61" i="6" s="1"/>
  <c r="S60" i="6"/>
  <c r="C315" i="6" s="1"/>
  <c r="R61" i="6" l="1"/>
  <c r="S61" i="6"/>
  <c r="C316" i="6" s="1"/>
  <c r="Q62" i="6"/>
  <c r="D314" i="6"/>
  <c r="D315" i="6" l="1"/>
  <c r="R62" i="6"/>
  <c r="S62" i="6" s="1"/>
  <c r="C317" i="6" s="1"/>
  <c r="Q63" i="6"/>
  <c r="D316" i="6" l="1"/>
  <c r="R63" i="6"/>
  <c r="Q64" i="6" s="1"/>
  <c r="R64" i="6" l="1"/>
  <c r="R65" i="6" s="1"/>
  <c r="T53" i="6"/>
  <c r="S64" i="6"/>
  <c r="S63" i="6"/>
  <c r="C318" i="6" s="1"/>
  <c r="D317" i="6" l="1"/>
  <c r="U53" i="6"/>
  <c r="V53" i="6"/>
  <c r="C319" i="6"/>
  <c r="S65" i="6"/>
  <c r="D319" i="6" l="1"/>
  <c r="I69" i="6"/>
  <c r="T54" i="6"/>
  <c r="D318" i="6"/>
  <c r="U54" i="6" l="1"/>
  <c r="V54" i="6"/>
  <c r="T55" i="6" l="1"/>
  <c r="U55" i="6" l="1"/>
  <c r="V55" i="6"/>
  <c r="T56" i="6"/>
  <c r="U56" i="6" l="1"/>
  <c r="T57" i="6"/>
  <c r="V56" i="6"/>
  <c r="U57" i="6" l="1"/>
  <c r="T58" i="6" s="1"/>
  <c r="U58" i="6" l="1"/>
  <c r="T59" i="6" s="1"/>
  <c r="V57" i="6"/>
  <c r="U59" i="6" l="1"/>
  <c r="T60" i="6"/>
  <c r="V59" i="6"/>
  <c r="V58" i="6"/>
  <c r="U60" i="6" l="1"/>
  <c r="V60" i="6"/>
  <c r="T61" i="6"/>
  <c r="T62" i="6" l="1"/>
  <c r="U61" i="6"/>
  <c r="V61" i="6" s="1"/>
  <c r="U62" i="6" l="1"/>
  <c r="T63" i="6" s="1"/>
  <c r="V62" i="6"/>
  <c r="U63" i="6" l="1"/>
  <c r="T64" i="6"/>
  <c r="V63" i="6"/>
  <c r="U64" i="6" l="1"/>
  <c r="U65" i="6" s="1"/>
  <c r="I67" i="6" s="1"/>
  <c r="V64" i="6"/>
  <c r="V65" i="6" s="1"/>
  <c r="I68" i="6" s="1"/>
</calcChain>
</file>

<file path=xl/sharedStrings.xml><?xml version="1.0" encoding="utf-8"?>
<sst xmlns="http://schemas.openxmlformats.org/spreadsheetml/2006/main" count="404" uniqueCount="187">
  <si>
    <t>Есть</t>
  </si>
  <si>
    <t>Нет</t>
  </si>
  <si>
    <t>Класика</t>
  </si>
  <si>
    <t xml:space="preserve">ТИПОВА ФОРМА </t>
  </si>
  <si>
    <t>Паспорт споживчого кредиту за програмою/продуктом (надалі - Паспорт):</t>
  </si>
  <si>
    <t>Інформація та контактні дані кредитодавця</t>
  </si>
  <si>
    <t>Найменування кредитодавця (Банку):</t>
  </si>
  <si>
    <t>ПУБЛІЧНЕ АКЦІОНЕРНЕ ТОВАРИСТВО АКЦІОНЕРНИЙ БАНК «УКРГАЗБАНК»</t>
  </si>
  <si>
    <t>Адреса державної реєстрації кредитодавця (Банку):</t>
  </si>
  <si>
    <t>03087, м. Київ, вул. Єреванська, 1</t>
  </si>
  <si>
    <t>Поштова адреса кредитодавця (Банку):</t>
  </si>
  <si>
    <t>01030 м. Київ , вул. Б. Хмельницького, 16-22</t>
  </si>
  <si>
    <t>Найменування  структурного підрозділу Банку, в якому поширюється інформація:</t>
  </si>
  <si>
    <t>Необхідно зазначити назву дирекції та відділення (зазначається підрозділом Банку, до якого звернувся споживач)</t>
  </si>
  <si>
    <t>Місцезнаходження та адреса структурного підрозділу Банку, в якому поширюється інформація:</t>
  </si>
  <si>
    <t>Необхідно зазначити фактичну адресу відділення (зазначається підрозділом Банку, до якого звернувся споживач)</t>
  </si>
  <si>
    <t>Ліцензія/Свідоцтво</t>
  </si>
  <si>
    <t>Номер контактного телефону (контакт-центр)</t>
  </si>
  <si>
    <t>Адреса електронної пошти (контакт-центр)</t>
  </si>
  <si>
    <t>Адреса офіційного веб-сайту</t>
  </si>
  <si>
    <t>Основні умови кредитування з урахуванням побажань споживача</t>
  </si>
  <si>
    <t>Тип кредиту</t>
  </si>
  <si>
    <t>Сума / ліміт кредиту, грн.</t>
  </si>
  <si>
    <t>Мета отримання кредиту</t>
  </si>
  <si>
    <t>Спосіб надання кредиту</t>
  </si>
  <si>
    <t>Можливі види (форми) забезпечення кредиту</t>
  </si>
  <si>
    <t>Необхідність проведення оцінки забезпечення кредиту</t>
  </si>
  <si>
    <t>Мінімальний розмір власного платежу , %</t>
  </si>
  <si>
    <t>Інформація щодо реальної річної процентної ставки та орієнтовної загальної вартості кредиту для споживача</t>
  </si>
  <si>
    <t>Процентна ставка (номінальна), відсотків річних</t>
  </si>
  <si>
    <t>Тип процентної ставки</t>
  </si>
  <si>
    <t>Платежі за додаткові та супутні послуги кредитодавця, обов’язкові для укладання договору (оплачуються у грн.):</t>
  </si>
  <si>
    <t>Застереження: витрати на такі послуги можуть змінюватися протягом строку дії договору про споживчий кредит.</t>
  </si>
  <si>
    <t>Орієнтовна загальна вартість кредиту для споживача за весь строк користування кредитом (у т.ч. тіло кредиту, відсотки, комісії та інші платежі), грн.</t>
  </si>
  <si>
    <t>Застереження: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</si>
  <si>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 
Реальна річна процентна ставка обчислена з використанням фінансової функції ЧИСТВНДОХ програмного продукту Microsoft Excel.</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</si>
  <si>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t>
  </si>
  <si>
    <t>Порядок повернення кредиту: кількість та розмір платежів (графік платежів)</t>
  </si>
  <si>
    <t>послуги нотаріуса</t>
  </si>
  <si>
    <t>пеня</t>
  </si>
  <si>
    <t>штрафи</t>
  </si>
  <si>
    <t>процентна ставка, яка застосовується при невиконанні зобов’язання щодо повернення кредиту</t>
  </si>
  <si>
    <t>Інші важливі правові аспекти</t>
  </si>
  <si>
    <t>Споживач має право безкоштовно отримати копію проекту договору про споживчий кредит у письмовій чи електронній формі за своїм вибором. Це положення не застосовується у разі відмови кредитодавця від продовження процесу укладання договору зі споживачем.</t>
  </si>
  <si>
    <t>Споживач має право відмовитися від договору про споживчий кредит протягом 14 календарних днів у порядку та на умовах, визначених Законом України "Про споживче кредитування".</t>
  </si>
  <si>
    <t xml:space="preserve">Споживач має право достроково повернути споживчий кредит без будь-якої додаткової плати, пов’язаної з достроковим поверненням. </t>
  </si>
  <si>
    <t>Умови договору про споживчий кредит можуть відрізнятися від інформації, наведеної в цьому Паспорті споживчого кредиту, та будуть залежати від проведеної кредитодавцем оцінки кредитоспроможності споживача з урахуванням, зокрема, наданої ним інформації про майновий та сімейний стан, розмір доходів тощо.</t>
  </si>
  <si>
    <t>Дата надання інформації:</t>
  </si>
  <si>
    <t xml:space="preserve">Ця інформація зберігає чинність та є актуальною до: </t>
  </si>
  <si>
    <t xml:space="preserve">Підпис кредитодавця: </t>
  </si>
  <si>
    <t>ПІБ та підпис  працівника Банку</t>
  </si>
  <si>
    <t>Підтверджую отримання та ознайомлення з інформацією про умови кредитування та орієнтовну загальну вартість кредиту, надані виходячи із обраних мною умов кредитування.</t>
  </si>
  <si>
    <t>Підтверджую отримання мною всіх пояснень, необхідних для забезпечення можливості оцінити, чи адаптовано договір до моїх потреб та фінансової ситуації, зокрема шляхом роз’яснення наведеної інформації, в тому числі суттєвих характеристик запропонованих послуг та певних наслідків, які вони можуть мати для мене, в тому числі в разі невиконання мною зобов’язань за таким договором.</t>
  </si>
  <si>
    <t>Підпис споживача:</t>
  </si>
  <si>
    <t>Додаток до Паспорту споживчого кредиту за програмою/продуктом:</t>
  </si>
  <si>
    <t>Строк кредитування, міс.</t>
  </si>
  <si>
    <t>Схема погашення кредиту</t>
  </si>
  <si>
    <t>Ануїтет</t>
  </si>
  <si>
    <t xml:space="preserve">Власний платіж (внесок), %  </t>
  </si>
  <si>
    <t>грн.</t>
  </si>
  <si>
    <t>Процентна ставка (номінальна), % річних</t>
  </si>
  <si>
    <t>Обрані споживачем умови кредитування</t>
  </si>
  <si>
    <t>1 міс.</t>
  </si>
  <si>
    <t>2.міс</t>
  </si>
  <si>
    <t>3 міс.</t>
  </si>
  <si>
    <t>Місяць</t>
  </si>
  <si>
    <t>Усього</t>
  </si>
  <si>
    <t>1 - й рік</t>
  </si>
  <si>
    <t>2 - й рік</t>
  </si>
  <si>
    <t>3 - й рік</t>
  </si>
  <si>
    <t>4 - й рік</t>
  </si>
  <si>
    <t>5 - й рік</t>
  </si>
  <si>
    <t>6 - й рік</t>
  </si>
  <si>
    <t>7 - й рік</t>
  </si>
  <si>
    <t>8 - й рік</t>
  </si>
  <si>
    <t>9 - й рік</t>
  </si>
  <si>
    <t>10 - й рік</t>
  </si>
  <si>
    <t>11 - й рік</t>
  </si>
  <si>
    <t>12 - й рік</t>
  </si>
  <si>
    <t>13 - й рік</t>
  </si>
  <si>
    <t>14 - й рік</t>
  </si>
  <si>
    <t>15 - й рік</t>
  </si>
  <si>
    <t>16 - й рік</t>
  </si>
  <si>
    <t>17 - й рік</t>
  </si>
  <si>
    <t>18 - й рік</t>
  </si>
  <si>
    <t>19 - й рік</t>
  </si>
  <si>
    <t>20 - й рік</t>
  </si>
  <si>
    <t>21 - й рік</t>
  </si>
  <si>
    <t>Залишок по кредиту</t>
  </si>
  <si>
    <t>Проценти до сплати</t>
  </si>
  <si>
    <t>Загальний платіж</t>
  </si>
  <si>
    <t>Переказ кредитних коштів, виданих АБ "УКРГАЗБАНК" на умовах цільових програм кредитування, % від суми переказу (суми кредиту)</t>
  </si>
  <si>
    <t>Додаток до цього Паспорту є невід'ємною  його частиною</t>
  </si>
  <si>
    <t>Реальна річна процентна ставка, % річних</t>
  </si>
  <si>
    <t>ПІБ, підпис.</t>
  </si>
  <si>
    <t>Дата</t>
  </si>
  <si>
    <t>Ліцензія НБУ № 123 від 06.10.2011</t>
  </si>
  <si>
    <t>0 800 309 000
358 з мобільного</t>
  </si>
  <si>
    <t>contactcentre@ukrgasbank.com</t>
  </si>
  <si>
    <t>http://www.ukrgasbank.com</t>
  </si>
  <si>
    <t>Фіксована</t>
  </si>
  <si>
    <t>Наведено у Додатку до цього Паспорту</t>
  </si>
  <si>
    <t>Наслідки прострочення виконання та/або невиконання зобов’язань за договором про споживчий кредит</t>
  </si>
  <si>
    <t>згідно законодавства України (якщо буде мати місце)</t>
  </si>
  <si>
    <t>Додаток 1 до протоколу Кредитної Ради АБ "УКРГАЗБАНК" від 01.06.2017 №92/12</t>
  </si>
  <si>
    <t>1. Комісія за надання кредиту</t>
  </si>
  <si>
    <t xml:space="preserve">2. Відкриття поточного рахунку, грн. </t>
  </si>
  <si>
    <t>3. Переказ кредитних коштів з поточного рахунку Позичальника, виданих АБ "УКРГАЗБАНК" на умовах цільових програм кредитування, %</t>
  </si>
  <si>
    <t>Забезпечення відсутнє</t>
  </si>
  <si>
    <t>Ні, забезпечення  не вимагається</t>
  </si>
  <si>
    <t>Комісія за управління коштами в частині обслуговування кредитної заборгованості</t>
  </si>
  <si>
    <t>Так, згідно статті 15 ЗУ "Про споживче кредитування"</t>
  </si>
  <si>
    <t>Комісія за надання кредиту, %  від суми кредиту</t>
  </si>
  <si>
    <t>Відкриття поточного рахунку, грн.</t>
  </si>
  <si>
    <t>….</t>
  </si>
  <si>
    <t>2 міс.</t>
  </si>
  <si>
    <t>4 міс.</t>
  </si>
  <si>
    <t>5 міс.</t>
  </si>
  <si>
    <t>6 міс.</t>
  </si>
  <si>
    <t>процентна ставка на залишок простроченої заборгованості встановлюється на рівні 48% річних.</t>
  </si>
  <si>
    <t>Загальні витрати за кредитом (платежі за додаткові та супутні послуги кредитодавця, пов'язані з отриманням, обслуговуванням та поверненням кредиту), грн.</t>
  </si>
  <si>
    <t>7 міс.</t>
  </si>
  <si>
    <t>8 міс.</t>
  </si>
  <si>
    <t>9 міс.</t>
  </si>
  <si>
    <t>10 міс.</t>
  </si>
  <si>
    <t>11 міс.</t>
  </si>
  <si>
    <t>12 міс.</t>
  </si>
  <si>
    <t>100,00 грн.</t>
  </si>
  <si>
    <t>4,5% від суми кредиту</t>
  </si>
  <si>
    <t xml:space="preserve">Вартість електроавтомобіля, грн. </t>
  </si>
  <si>
    <r>
      <t xml:space="preserve">«Green car» 
</t>
    </r>
    <r>
      <rPr>
        <b/>
        <sz val="14"/>
        <rFont val="Times New Roman"/>
        <family val="1"/>
        <charset val="204"/>
      </rPr>
      <t>(в рамках продукту Еко-оселя)</t>
    </r>
  </si>
  <si>
    <t>Додаток 6.1. до протоколу Кредитної Ради АБ "УКРГАЗБАНК" від 14.01.2020 №9/5</t>
  </si>
  <si>
    <t>Значення у цій колонці зазначається  департаментом роздрібного банкінгу  згідно умов програми/продукту кредитування та можуть корегуватися (додаватися або вилучатися )</t>
  </si>
  <si>
    <t>Значення у цій колонці зазначається підрозділом Банку, до якого звернувся споживач</t>
  </si>
  <si>
    <t>1/%</t>
  </si>
  <si>
    <t>Сума кредиту, грн.</t>
  </si>
  <si>
    <t>на придбання АВТО</t>
  </si>
  <si>
    <t>оплату Комісії за надання кредиту</t>
  </si>
  <si>
    <t>оплату страхового платежу за перший рік страхування за договором страхування життя або від нещасного випадку</t>
  </si>
  <si>
    <t>оплату страхового платежу за перший рік страхування за договором страхування транспортного засобу (КАСКО)</t>
  </si>
  <si>
    <t>Комісія за надання кредиту</t>
  </si>
  <si>
    <t xml:space="preserve">Відкриття поточного рахунку, грн. </t>
  </si>
  <si>
    <t>Переказ/видача коштів з поточного рахунку споживача за тарифним планом "Приватний", % від суми переказу (суми кредиту)</t>
  </si>
  <si>
    <t>Комісія за внесення запису про реєстрацію обтяження предмету застави в  ДРОРМ, з ПДВ</t>
  </si>
  <si>
    <t>Відкриття поточного рахунку, операції за яким здійснюються з використанням електронних платіжних засобів ("ЕКО-кредитка")</t>
  </si>
  <si>
    <t>окремо плата не стягується</t>
  </si>
  <si>
    <t>Послуги нотаріуса, грн.</t>
  </si>
  <si>
    <t>Державне мито за посвідчення договору забезпечення, % від вартості забезпечення</t>
  </si>
  <si>
    <t>Страхування предмету забезпечення, % від вартості забезпечення
 (щорічно, після отримання правовстановлюючих документів на нерухомість)</t>
  </si>
  <si>
    <t>Страхування особисто Позичальника, % від суми залишку заборгованості по кредиту (щорічно)</t>
  </si>
  <si>
    <t>Оцінка предмету забезпечення СОД, грн.</t>
  </si>
  <si>
    <t>Вартiсть послуг нотарiуса щодо державної реєстрацiї припинення iпотеки в ДРРП, грн. ( в кінці строку кредиту)</t>
  </si>
  <si>
    <t>…</t>
  </si>
  <si>
    <t>Додаткові платежі на користь Банку/третіх осіб</t>
  </si>
  <si>
    <t>4. міс.</t>
  </si>
  <si>
    <t>5.міс</t>
  </si>
  <si>
    <t>6.міс.</t>
  </si>
  <si>
    <t>7.міс.</t>
  </si>
  <si>
    <t>8.міс</t>
  </si>
  <si>
    <t>9.міс.</t>
  </si>
  <si>
    <t>10.міс.</t>
  </si>
  <si>
    <t>11.міс</t>
  </si>
  <si>
    <t>Орієнтовна реальна річна процентна ставка, % річних</t>
  </si>
  <si>
    <t>Застереження: наведені обчислення орієнтовної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</si>
  <si>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Орієнтовна 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 
Орієнтовна реальна річна процентна ставка обчислена з використанням фінансової функції ЧИСТВНДОХ програмного продукту Microsoft Excel.</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</si>
  <si>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орієнтовної реальної річної процентної ставки та орієнтовної загальної вартості кредиту для споживача.</t>
  </si>
  <si>
    <t>Платежі за додаткові та супутні послуги третіх осіб, обов'язкові для укладення договору/отримання кредиту (оплачуються у грн.)</t>
  </si>
  <si>
    <t>Ні, забезпечення відсутнє</t>
  </si>
  <si>
    <t xml:space="preserve">послуги страховика </t>
  </si>
  <si>
    <t>відсутні</t>
  </si>
  <si>
    <t xml:space="preserve">Проценти від суми простроченої заборгованості Позичальника (за  кредитом, за нарахованими процентами/комісіями), які у відповідності до ч.2. ст.625 Цивільного кодексу України встановлюються за домовленістю Сторін у процентах з дати настання Події припинення. 
Днем настання Події припинення є:
- закінчення строку кредитування – наступний календарний день після кінцевої дати строку кредитування визначеної в Договорі;
- пред’явлення Банком вимоги про дострокове повернення кредиту – дата зазначена в такому письмовому повідомленні Банку; 
- звернення Банку з позовом про дострокове стягнення кредиту, у тому числі, шляхом звернення стягнення на заставлене майно – наступний календарний день за днем поштового відправлення позовної заяви Банку до відповідача(-чів).
При розрахунку розміру платежу Позичальника на користь Банку використовується метод "факт/факт". </t>
  </si>
  <si>
    <t>50 % річних, розрахованих від суми такої простроченої заборгованості Позичальника за весь період прострочення.</t>
  </si>
  <si>
    <t xml:space="preserve">Кредит на придбання зарядних станцій для ЕКО авто </t>
  </si>
  <si>
    <t xml:space="preserve">споживчий кредит
з можливим терміном кредитування до 3 років (включно), і обмеженням суми кредиту: від 1 000,00 по 50 000,00 (включно) </t>
  </si>
  <si>
    <t xml:space="preserve">на придбання зарядних станцій та відповідного додаткового обладнання і матеріалів до них для зарядки автомобілів, які використовують як гібридний спосіб підключення двигунів до приводу автомобіля, так і приводяться в рух електродвигунами.  </t>
  </si>
  <si>
    <t xml:space="preserve">Кредити надаються Позичальнику: Кредити надаються Позичальнику:
• шляхом безготівкового перерахування кредитних коштів на поточний рахунок Позичальника, відкритий в Банку, з подальшим перерахуванням на рахунок продавця зарядних станцій та відповідного додаткового обладнання і матеріалів до них для зарядки автомобілів, які використовують як гібридний спосіб підключення двигунів до приводу автомобіля, так і приводяться в рух електродвигунами. </t>
  </si>
  <si>
    <t xml:space="preserve">не менше 10% від вартості зарядних станцій та відповідного додаткового обладнання і матеріалів до них для зарядки автомобілів, які використовують як гібридний спосіб підключення двигунів до приводу автомобіля, так і приводяться в рух електродвигунами, яке придбавається відповідно до рахунку-фактури або договору на придбання. </t>
  </si>
  <si>
    <t>24,50% в UAH</t>
  </si>
  <si>
    <t>0,5% від суми кредиту</t>
  </si>
  <si>
    <t>1,5% (без ПДВ) від суми наданого кредиту, зазначеної у кредитному договорі  (з урахуванням змін і доповнень до кредитного договору), та залишається незмінною протягом строку дії кредитного договору у разі невиконання Позичальником договірних зобов’язань, а саме:
 - неподання Позичальником до Банку у визначені кредитним договором строки документів, які підтверджують передачу обладнання Позичальнику</t>
  </si>
  <si>
    <t>Вартість обладнання, грн.</t>
  </si>
  <si>
    <t xml:space="preserve">заповнюється Кліентом виходячи з обраних умов кредитування </t>
  </si>
  <si>
    <t>Платежі за супровідні послуги кредитодавця, обов'язкові для укладання договору  (оплачується в грн.):</t>
  </si>
  <si>
    <t>Платежі за супровідні послуги третіх осіб, обов'язкові для укладення договору/отримання, 
обслуговування та повернення кредиту (оплачуються у грн.)</t>
  </si>
  <si>
    <t>Загальні витрати за кредитом (проценти за користуваннґ кредитом, комісії та інші обов'язкові платежі за супровідні послуги кредитодавця,кредитного посередника (за наявності) та третії осіб, пов'язані з отриманням, обслуговуванням та поверненням кредиту), грн., з них:</t>
  </si>
  <si>
    <t xml:space="preserve"> - Платежі за супровідні послуги кредитодавця, пов'язані з отриманням, обслуговуванням та поверненням кредиту, грн.</t>
  </si>
  <si>
    <t xml:space="preserve"> - Платежі за супровідні послуги третіх осіб, пов'язані з отриманням, обслуговуванням та поверненням кредиту), грн.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</si>
</sst>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mm"/>
    <numFmt numFmtId="165" formatCode="0.0000"/>
    <numFmt numFmtId="166" formatCode="0.000000"/>
    <numFmt numFmtId="167" formatCode="#,##0.0000"/>
    <numFmt numFmtId="168" formatCode="0.000%"/>
  </numFmts>
  <fonts count="25" x14ac:knownFonts="1">
    <font>
      <sz val="10"/>
      <name val="Arial Cyr"/>
      <charset val="204"/>
    </font>
    <font>
      <u/>
      <sz val="10"/>
      <color indexed="12"/>
      <name val="Arial Cyr"/>
      <charset val="204"/>
    </font>
    <font>
      <sz val="10"/>
      <name val="Arial Cyr"/>
      <charset val="204"/>
    </font>
    <font>
      <sz val="11"/>
      <color indexed="8"/>
      <name val="Times New Roman"/>
      <family val="1"/>
      <charset val="204"/>
    </font>
    <font>
      <sz val="11"/>
      <name val="Times New Roman"/>
      <family val="1"/>
      <charset val="204"/>
    </font>
    <font>
      <u/>
      <sz val="11"/>
      <name val="Times New Roman"/>
      <family val="1"/>
      <charset val="204"/>
    </font>
    <font>
      <u/>
      <sz val="11"/>
      <color indexed="12"/>
      <name val="Times New Roman"/>
      <family val="1"/>
      <charset val="204"/>
    </font>
    <font>
      <sz val="11"/>
      <color indexed="9"/>
      <name val="Times New Roman"/>
      <family val="1"/>
      <charset val="204"/>
    </font>
    <font>
      <sz val="11"/>
      <color indexed="12"/>
      <name val="Times New Roman"/>
      <family val="1"/>
      <charset val="204"/>
    </font>
    <font>
      <b/>
      <sz val="14"/>
      <name val="Times New Roman"/>
      <family val="1"/>
      <charset val="204"/>
    </font>
    <font>
      <b/>
      <sz val="18"/>
      <color indexed="8"/>
      <name val="Times New Roman"/>
      <family val="1"/>
      <charset val="204"/>
    </font>
    <font>
      <i/>
      <sz val="11"/>
      <name val="Times New Roman"/>
      <family val="1"/>
      <charset val="204"/>
    </font>
    <font>
      <i/>
      <sz val="10"/>
      <name val="Arial Cyr"/>
      <charset val="204"/>
    </font>
    <font>
      <b/>
      <sz val="24"/>
      <name val="Times New Roman"/>
      <family val="1"/>
      <charset val="204"/>
    </font>
    <font>
      <sz val="11"/>
      <color theme="1"/>
      <name val="Calibri"/>
      <family val="2"/>
      <scheme val="minor"/>
    </font>
    <font>
      <sz val="11"/>
      <color theme="1"/>
      <name val="Times New Roman"/>
      <family val="1"/>
      <charset val="204"/>
    </font>
    <font>
      <sz val="11"/>
      <color rgb="FFFF0000"/>
      <name val="Times New Roman"/>
      <family val="1"/>
      <charset val="204"/>
    </font>
    <font>
      <sz val="11"/>
      <color theme="0"/>
      <name val="Times New Roman"/>
      <family val="1"/>
      <charset val="204"/>
    </font>
    <font>
      <sz val="11"/>
      <color theme="0" tint="-0.249977111117893"/>
      <name val="Calibri"/>
      <family val="2"/>
      <scheme val="minor"/>
    </font>
    <font>
      <sz val="18"/>
      <color theme="0" tint="-0.34998626667073579"/>
      <name val="Calibri"/>
      <family val="2"/>
      <scheme val="minor"/>
    </font>
    <font>
      <b/>
      <sz val="14"/>
      <color theme="1"/>
      <name val="Times New Roman"/>
      <family val="1"/>
      <charset val="204"/>
    </font>
    <font>
      <sz val="11"/>
      <color theme="1" tint="0.499984740745262"/>
      <name val="Times New Roman"/>
      <family val="1"/>
      <charset val="204"/>
    </font>
    <font>
      <b/>
      <sz val="24"/>
      <color rgb="FF009A46"/>
      <name val="Times New Roman"/>
      <family val="1"/>
      <charset val="204"/>
    </font>
    <font>
      <u/>
      <sz val="11"/>
      <color theme="0"/>
      <name val="Times New Roman"/>
      <family val="1"/>
      <charset val="204"/>
    </font>
    <font>
      <i/>
      <sz val="11"/>
      <color rgb="FFFF0000"/>
      <name val="Times New Roman"/>
      <family val="1"/>
      <charset val="204"/>
    </font>
  </fonts>
  <fills count="9">
    <fill>
      <patternFill patternType="none"/>
    </fill>
    <fill>
      <patternFill patternType="gray125"/>
    </fill>
    <fill>
      <patternFill patternType="solid">
        <fgColor indexed="44"/>
        <bgColor indexed="64"/>
      </patternFill>
    </fill>
    <fill>
      <patternFill patternType="solid">
        <fgColor theme="0"/>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00B0F0"/>
        <bgColor indexed="64"/>
      </patternFill>
    </fill>
  </fills>
  <borders count="57">
    <border>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thin">
        <color indexed="64"/>
      </left>
      <right style="medium">
        <color indexed="64"/>
      </right>
      <top/>
      <bottom style="double">
        <color indexed="64"/>
      </bottom>
      <diagonal/>
    </border>
    <border>
      <left/>
      <right style="medium">
        <color indexed="64"/>
      </right>
      <top/>
      <bottom style="double">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double">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s>
  <cellStyleXfs count="4">
    <xf numFmtId="0" fontId="0" fillId="0" borderId="0"/>
    <xf numFmtId="0" fontId="1" fillId="0" borderId="0" applyNumberFormat="0" applyFill="0" applyBorder="0" applyAlignment="0" applyProtection="0">
      <alignment vertical="top"/>
      <protection locked="0"/>
    </xf>
    <xf numFmtId="0" fontId="14" fillId="0" borderId="0"/>
    <xf numFmtId="9" fontId="2" fillId="0" borderId="0" applyFont="0" applyFill="0" applyBorder="0" applyAlignment="0" applyProtection="0"/>
  </cellStyleXfs>
  <cellXfs count="290">
    <xf numFmtId="0" fontId="0" fillId="0" borderId="0" xfId="0"/>
    <xf numFmtId="0" fontId="14" fillId="0" borderId="0" xfId="2" applyAlignment="1">
      <alignment horizontal="left" vertical="center" wrapText="1"/>
    </xf>
    <xf numFmtId="0" fontId="15" fillId="0" borderId="1" xfId="2" applyFont="1" applyBorder="1" applyAlignment="1">
      <alignment horizontal="left" vertical="center" wrapText="1"/>
    </xf>
    <xf numFmtId="0" fontId="15" fillId="3" borderId="2" xfId="2" applyFont="1" applyFill="1" applyBorder="1" applyAlignment="1">
      <alignment horizontal="center" vertical="center" wrapText="1"/>
    </xf>
    <xf numFmtId="0" fontId="15" fillId="3" borderId="3" xfId="2" applyFont="1" applyFill="1" applyBorder="1" applyAlignment="1">
      <alignment horizontal="center" vertical="center" wrapText="1"/>
    </xf>
    <xf numFmtId="0" fontId="4" fillId="0" borderId="0" xfId="0" applyFont="1" applyFill="1" applyProtection="1">
      <protection hidden="1"/>
    </xf>
    <xf numFmtId="0" fontId="4" fillId="0" borderId="0" xfId="0" applyFont="1" applyProtection="1">
      <protection hidden="1"/>
    </xf>
    <xf numFmtId="0" fontId="4" fillId="0" borderId="0" xfId="0" applyFont="1" applyAlignment="1" applyProtection="1">
      <protection hidden="1"/>
    </xf>
    <xf numFmtId="0" fontId="4" fillId="4" borderId="0" xfId="0" applyFont="1" applyFill="1" applyProtection="1">
      <protection hidden="1"/>
    </xf>
    <xf numFmtId="4" fontId="4" fillId="0" borderId="0" xfId="0" applyNumberFormat="1" applyFont="1" applyFill="1" applyBorder="1" applyAlignment="1" applyProtection="1">
      <protection hidden="1"/>
    </xf>
    <xf numFmtId="4" fontId="4" fillId="0" borderId="0" xfId="0" applyNumberFormat="1" applyFont="1" applyFill="1" applyBorder="1" applyProtection="1">
      <protection hidden="1"/>
    </xf>
    <xf numFmtId="0" fontId="6" fillId="0" borderId="0" xfId="1" applyFont="1" applyFill="1" applyAlignment="1" applyProtection="1">
      <alignment horizontal="center"/>
      <protection hidden="1"/>
    </xf>
    <xf numFmtId="0" fontId="6" fillId="0" borderId="0" xfId="1" applyFont="1" applyAlignment="1" applyProtection="1">
      <alignment horizontal="center" vertical="center"/>
      <protection hidden="1"/>
    </xf>
    <xf numFmtId="0" fontId="5" fillId="0" borderId="0" xfId="0" applyFont="1" applyFill="1" applyProtection="1">
      <protection hidden="1"/>
    </xf>
    <xf numFmtId="0" fontId="5" fillId="0" borderId="0" xfId="0" applyFont="1" applyFill="1" applyBorder="1" applyProtection="1">
      <protection hidden="1"/>
    </xf>
    <xf numFmtId="0" fontId="4" fillId="0" borderId="0" xfId="0" applyFont="1" applyAlignment="1" applyProtection="1">
      <alignment horizontal="center" vertical="center"/>
      <protection hidden="1"/>
    </xf>
    <xf numFmtId="0" fontId="4" fillId="0" borderId="0" xfId="0" applyFont="1" applyBorder="1" applyProtection="1">
      <protection hidden="1"/>
    </xf>
    <xf numFmtId="0" fontId="7" fillId="0" borderId="0" xfId="0" applyFont="1" applyFill="1" applyProtection="1">
      <protection hidden="1"/>
    </xf>
    <xf numFmtId="166" fontId="8" fillId="0" borderId="0" xfId="0" applyNumberFormat="1" applyFont="1" applyFill="1" applyBorder="1" applyProtection="1">
      <protection hidden="1"/>
    </xf>
    <xf numFmtId="0" fontId="5" fillId="0" borderId="0" xfId="0" applyFont="1" applyFill="1" applyBorder="1" applyAlignment="1" applyProtection="1">
      <alignment vertical="top"/>
      <protection hidden="1"/>
    </xf>
    <xf numFmtId="4" fontId="4" fillId="0" borderId="0" xfId="0" applyNumberFormat="1" applyFont="1" applyProtection="1">
      <protection hidden="1"/>
    </xf>
    <xf numFmtId="0" fontId="4" fillId="0" borderId="0" xfId="0" applyFont="1" applyFill="1" applyBorder="1" applyProtection="1">
      <protection hidden="1"/>
    </xf>
    <xf numFmtId="0" fontId="4" fillId="0" borderId="0" xfId="0" applyFont="1" applyFill="1" applyAlignment="1" applyProtection="1">
      <alignment horizontal="left"/>
      <protection hidden="1"/>
    </xf>
    <xf numFmtId="165" fontId="4" fillId="0" borderId="0" xfId="0" applyNumberFormat="1" applyFont="1" applyFill="1" applyAlignment="1" applyProtection="1">
      <protection hidden="1"/>
    </xf>
    <xf numFmtId="4" fontId="4" fillId="0" borderId="4" xfId="0" applyNumberFormat="1" applyFont="1" applyFill="1" applyBorder="1" applyAlignment="1" applyProtection="1">
      <alignment shrinkToFit="1"/>
      <protection hidden="1"/>
    </xf>
    <xf numFmtId="0" fontId="4" fillId="0" borderId="0" xfId="0" applyFont="1" applyAlignment="1" applyProtection="1">
      <alignment horizontal="left"/>
      <protection hidden="1"/>
    </xf>
    <xf numFmtId="0" fontId="4" fillId="0" borderId="0" xfId="0" applyFont="1" applyFill="1" applyBorder="1" applyAlignment="1" applyProtection="1">
      <alignment horizontal="right"/>
      <protection hidden="1"/>
    </xf>
    <xf numFmtId="4" fontId="4" fillId="0" borderId="0" xfId="0" applyNumberFormat="1" applyFont="1" applyFill="1" applyBorder="1" applyAlignment="1" applyProtection="1">
      <alignment horizontal="left"/>
      <protection hidden="1"/>
    </xf>
    <xf numFmtId="165" fontId="4" fillId="0" borderId="0" xfId="0" applyNumberFormat="1" applyFont="1" applyFill="1" applyAlignment="1" applyProtection="1">
      <alignment horizontal="left"/>
      <protection hidden="1"/>
    </xf>
    <xf numFmtId="0" fontId="16" fillId="0" borderId="0" xfId="1" applyFont="1" applyFill="1" applyBorder="1" applyAlignment="1" applyProtection="1">
      <alignment vertical="center" wrapText="1"/>
      <protection hidden="1"/>
    </xf>
    <xf numFmtId="0" fontId="4" fillId="0" borderId="0" xfId="0" applyFont="1" applyFill="1" applyAlignment="1" applyProtection="1">
      <alignment horizontal="center"/>
      <protection hidden="1"/>
    </xf>
    <xf numFmtId="0" fontId="16" fillId="0" borderId="0" xfId="1" applyFont="1" applyFill="1" applyBorder="1" applyAlignment="1" applyProtection="1">
      <alignment horizontal="left" vertical="center" wrapText="1"/>
      <protection hidden="1"/>
    </xf>
    <xf numFmtId="14" fontId="0" fillId="0" borderId="0" xfId="0" applyNumberFormat="1" applyProtection="1">
      <protection hidden="1"/>
    </xf>
    <xf numFmtId="14" fontId="0" fillId="4" borderId="0" xfId="0" applyNumberFormat="1" applyFill="1" applyProtection="1">
      <protection hidden="1"/>
    </xf>
    <xf numFmtId="4" fontId="4" fillId="4" borderId="0" xfId="0" applyNumberFormat="1" applyFont="1" applyFill="1" applyProtection="1">
      <protection hidden="1"/>
    </xf>
    <xf numFmtId="0" fontId="4" fillId="0" borderId="5" xfId="0" applyFont="1" applyFill="1" applyBorder="1" applyAlignment="1" applyProtection="1">
      <alignment horizontal="left" shrinkToFit="1"/>
      <protection hidden="1"/>
    </xf>
    <xf numFmtId="4" fontId="4" fillId="3" borderId="6" xfId="0" applyNumberFormat="1" applyFont="1" applyFill="1" applyBorder="1" applyAlignment="1" applyProtection="1">
      <protection hidden="1"/>
    </xf>
    <xf numFmtId="0" fontId="4" fillId="3" borderId="0" xfId="0" applyFont="1" applyFill="1" applyAlignment="1" applyProtection="1">
      <protection hidden="1"/>
    </xf>
    <xf numFmtId="0" fontId="15" fillId="3" borderId="7" xfId="2" applyFont="1" applyFill="1" applyBorder="1" applyAlignment="1">
      <alignment horizontal="left" vertical="center" wrapText="1"/>
    </xf>
    <xf numFmtId="0" fontId="15" fillId="0" borderId="7" xfId="2" applyFont="1" applyBorder="1" applyAlignment="1">
      <alignment horizontal="left" vertical="center" wrapText="1"/>
    </xf>
    <xf numFmtId="0" fontId="15" fillId="0" borderId="8" xfId="2" applyFont="1" applyBorder="1" applyAlignment="1">
      <alignment horizontal="left" vertical="center" wrapText="1"/>
    </xf>
    <xf numFmtId="0" fontId="14" fillId="0" borderId="0" xfId="2" applyAlignment="1">
      <alignment horizontal="center" vertical="center" wrapText="1"/>
    </xf>
    <xf numFmtId="0" fontId="1" fillId="3" borderId="2" xfId="1" applyFill="1" applyBorder="1" applyAlignment="1" applyProtection="1">
      <alignment horizontal="left" vertical="center" wrapText="1"/>
    </xf>
    <xf numFmtId="0" fontId="1" fillId="3" borderId="9" xfId="1" applyFill="1" applyBorder="1" applyAlignment="1" applyProtection="1">
      <alignment horizontal="left" vertical="center" wrapText="1"/>
    </xf>
    <xf numFmtId="0" fontId="4" fillId="3" borderId="2" xfId="2" applyFont="1" applyFill="1" applyBorder="1" applyAlignment="1">
      <alignment horizontal="left" vertical="center" wrapText="1"/>
    </xf>
    <xf numFmtId="14" fontId="15" fillId="3" borderId="3" xfId="2" applyNumberFormat="1" applyFont="1" applyFill="1" applyBorder="1" applyAlignment="1">
      <alignment horizontal="center" vertical="center" wrapText="1"/>
    </xf>
    <xf numFmtId="14" fontId="15" fillId="0" borderId="2" xfId="2" applyNumberFormat="1" applyFont="1" applyBorder="1" applyAlignment="1">
      <alignment horizontal="center" vertical="center" wrapText="1"/>
    </xf>
    <xf numFmtId="0" fontId="15" fillId="3" borderId="9" xfId="2" applyFont="1" applyFill="1" applyBorder="1" applyAlignment="1">
      <alignment horizontal="center" vertical="center" wrapText="1"/>
    </xf>
    <xf numFmtId="0" fontId="16" fillId="4" borderId="2" xfId="2" applyFont="1" applyFill="1" applyBorder="1" applyAlignment="1" applyProtection="1">
      <alignment horizontal="left" vertical="center" wrapText="1"/>
      <protection locked="0"/>
    </xf>
    <xf numFmtId="0" fontId="15" fillId="4" borderId="2" xfId="2" applyFont="1" applyFill="1" applyBorder="1" applyAlignment="1" applyProtection="1">
      <alignment horizontal="center" vertical="center" wrapText="1"/>
      <protection locked="0"/>
    </xf>
    <xf numFmtId="0" fontId="14" fillId="0" borderId="0" xfId="2" applyAlignment="1">
      <alignment horizontal="center" vertical="center" wrapText="1"/>
    </xf>
    <xf numFmtId="0" fontId="1" fillId="3" borderId="8" xfId="1" applyFill="1" applyBorder="1" applyAlignment="1" applyProtection="1">
      <alignment horizontal="center" vertical="center" wrapText="1"/>
    </xf>
    <xf numFmtId="0" fontId="14" fillId="0" borderId="0" xfId="2" applyAlignment="1">
      <alignment horizontal="center" vertical="center" wrapText="1"/>
    </xf>
    <xf numFmtId="0" fontId="15" fillId="0" borderId="2" xfId="2" applyFont="1" applyFill="1" applyBorder="1" applyAlignment="1">
      <alignment horizontal="center" vertical="center" wrapText="1"/>
    </xf>
    <xf numFmtId="0" fontId="14" fillId="0" borderId="0" xfId="2" applyAlignment="1">
      <alignment horizontal="center" vertical="center" wrapText="1"/>
    </xf>
    <xf numFmtId="0" fontId="3" fillId="0" borderId="0" xfId="1" applyFont="1" applyFill="1" applyBorder="1" applyAlignment="1" applyProtection="1">
      <alignment horizontal="center"/>
      <protection hidden="1"/>
    </xf>
    <xf numFmtId="0" fontId="16" fillId="0" borderId="0" xfId="0" applyFont="1" applyAlignment="1" applyProtection="1">
      <alignment horizontal="left"/>
      <protection hidden="1"/>
    </xf>
    <xf numFmtId="0" fontId="4" fillId="0" borderId="10" xfId="0" applyFont="1" applyFill="1" applyBorder="1" applyAlignment="1" applyProtection="1">
      <alignment horizontal="center" vertical="center" wrapText="1" shrinkToFit="1"/>
      <protection hidden="1"/>
    </xf>
    <xf numFmtId="164" fontId="4" fillId="0" borderId="11" xfId="0" applyNumberFormat="1" applyFont="1" applyFill="1" applyBorder="1" applyAlignment="1" applyProtection="1">
      <alignment horizontal="left" shrinkToFit="1"/>
      <protection hidden="1"/>
    </xf>
    <xf numFmtId="4" fontId="4" fillId="0" borderId="11" xfId="0" applyNumberFormat="1" applyFont="1" applyFill="1" applyBorder="1" applyAlignment="1" applyProtection="1">
      <alignment shrinkToFit="1"/>
      <protection hidden="1"/>
    </xf>
    <xf numFmtId="167" fontId="4" fillId="0" borderId="11" xfId="0" applyNumberFormat="1" applyFont="1" applyFill="1" applyBorder="1" applyAlignment="1" applyProtection="1">
      <alignment shrinkToFit="1"/>
      <protection hidden="1"/>
    </xf>
    <xf numFmtId="164" fontId="4" fillId="0" borderId="6" xfId="0" applyNumberFormat="1" applyFont="1" applyFill="1" applyBorder="1" applyAlignment="1" applyProtection="1">
      <alignment horizontal="left" shrinkToFit="1"/>
      <protection hidden="1"/>
    </xf>
    <xf numFmtId="4" fontId="4" fillId="0" borderId="6" xfId="0" applyNumberFormat="1" applyFont="1" applyFill="1" applyBorder="1" applyAlignment="1" applyProtection="1">
      <alignment shrinkToFit="1"/>
      <protection hidden="1"/>
    </xf>
    <xf numFmtId="167" fontId="4" fillId="0" borderId="6" xfId="0" applyNumberFormat="1" applyFont="1" applyFill="1" applyBorder="1" applyAlignment="1" applyProtection="1">
      <alignment shrinkToFit="1"/>
      <protection hidden="1"/>
    </xf>
    <xf numFmtId="164" fontId="4" fillId="0" borderId="10" xfId="0" applyNumberFormat="1" applyFont="1" applyFill="1" applyBorder="1" applyAlignment="1" applyProtection="1">
      <alignment horizontal="left" shrinkToFit="1"/>
      <protection hidden="1"/>
    </xf>
    <xf numFmtId="4" fontId="4" fillId="0" borderId="10" xfId="0" applyNumberFormat="1" applyFont="1" applyFill="1" applyBorder="1" applyAlignment="1" applyProtection="1">
      <alignment shrinkToFit="1"/>
      <protection hidden="1"/>
    </xf>
    <xf numFmtId="0" fontId="5" fillId="0" borderId="11" xfId="0" applyFont="1" applyFill="1" applyBorder="1" applyAlignment="1" applyProtection="1">
      <alignment vertical="top"/>
      <protection hidden="1"/>
    </xf>
    <xf numFmtId="4" fontId="4" fillId="0" borderId="11" xfId="0" applyNumberFormat="1" applyFont="1" applyFill="1" applyBorder="1" applyProtection="1">
      <protection hidden="1"/>
    </xf>
    <xf numFmtId="4" fontId="4" fillId="0" borderId="11" xfId="0" applyNumberFormat="1" applyFont="1" applyFill="1" applyBorder="1" applyAlignment="1" applyProtection="1">
      <protection hidden="1"/>
    </xf>
    <xf numFmtId="0" fontId="17" fillId="0" borderId="0" xfId="0" applyFont="1" applyProtection="1">
      <protection hidden="1"/>
    </xf>
    <xf numFmtId="0" fontId="17" fillId="2" borderId="0" xfId="0" applyFont="1" applyFill="1" applyBorder="1" applyAlignment="1" applyProtection="1">
      <alignment horizontal="left" vertical="center"/>
      <protection hidden="1"/>
    </xf>
    <xf numFmtId="0" fontId="17" fillId="0" borderId="0" xfId="0" applyFont="1" applyFill="1" applyBorder="1" applyProtection="1">
      <protection hidden="1"/>
    </xf>
    <xf numFmtId="0" fontId="17" fillId="0" borderId="0" xfId="0" applyFont="1" applyBorder="1" applyProtection="1">
      <protection hidden="1"/>
    </xf>
    <xf numFmtId="0" fontId="18" fillId="0" borderId="0" xfId="2" applyFont="1" applyAlignment="1">
      <alignment horizontal="right" vertical="center" wrapText="1"/>
    </xf>
    <xf numFmtId="0" fontId="15" fillId="3" borderId="3" xfId="2" applyFont="1" applyFill="1" applyBorder="1" applyAlignment="1">
      <alignment horizontal="left" vertical="center" wrapText="1"/>
    </xf>
    <xf numFmtId="0" fontId="15" fillId="3" borderId="2" xfId="2" applyFont="1" applyFill="1" applyBorder="1" applyAlignment="1">
      <alignment horizontal="left" vertical="center" wrapText="1"/>
    </xf>
    <xf numFmtId="0" fontId="15" fillId="0" borderId="2" xfId="2" applyFont="1" applyBorder="1" applyAlignment="1">
      <alignment horizontal="center" vertical="center" wrapText="1"/>
    </xf>
    <xf numFmtId="0" fontId="15" fillId="0" borderId="3" xfId="2" applyFont="1" applyBorder="1" applyAlignment="1">
      <alignment horizontal="left" vertical="center" wrapText="1"/>
    </xf>
    <xf numFmtId="0" fontId="15" fillId="0" borderId="2" xfId="2" applyFont="1" applyBorder="1" applyAlignment="1">
      <alignment horizontal="left" vertical="center" wrapText="1"/>
    </xf>
    <xf numFmtId="0" fontId="15" fillId="3" borderId="12" xfId="2" applyFont="1" applyFill="1" applyBorder="1" applyAlignment="1">
      <alignment horizontal="center" vertical="center" wrapText="1"/>
    </xf>
    <xf numFmtId="0" fontId="15" fillId="3" borderId="13" xfId="2" applyFont="1" applyFill="1" applyBorder="1" applyAlignment="1">
      <alignment horizontal="center" vertical="center" wrapText="1"/>
    </xf>
    <xf numFmtId="14" fontId="15" fillId="3" borderId="2" xfId="2" applyNumberFormat="1" applyFont="1" applyFill="1" applyBorder="1" applyAlignment="1">
      <alignment horizontal="center" vertical="center" wrapText="1"/>
    </xf>
    <xf numFmtId="168" fontId="4" fillId="3" borderId="14" xfId="3" applyNumberFormat="1" applyFont="1" applyFill="1" applyBorder="1" applyAlignment="1" applyProtection="1">
      <protection hidden="1"/>
    </xf>
    <xf numFmtId="0" fontId="4" fillId="0" borderId="15" xfId="0" applyFont="1" applyFill="1" applyBorder="1" applyAlignment="1" applyProtection="1">
      <alignment horizontal="center" vertical="center" wrapText="1" shrinkToFit="1"/>
      <protection hidden="1"/>
    </xf>
    <xf numFmtId="4" fontId="4" fillId="0" borderId="5" xfId="0" applyNumberFormat="1" applyFont="1" applyFill="1" applyBorder="1" applyAlignment="1" applyProtection="1">
      <alignment shrinkToFit="1"/>
      <protection hidden="1"/>
    </xf>
    <xf numFmtId="4" fontId="4" fillId="0" borderId="16" xfId="0" applyNumberFormat="1" applyFont="1" applyFill="1" applyBorder="1" applyAlignment="1" applyProtection="1">
      <alignment shrinkToFit="1"/>
      <protection hidden="1"/>
    </xf>
    <xf numFmtId="4" fontId="4" fillId="0" borderId="15" xfId="0" applyNumberFormat="1" applyFont="1" applyFill="1" applyBorder="1" applyAlignment="1" applyProtection="1">
      <alignment shrinkToFit="1"/>
      <protection hidden="1"/>
    </xf>
    <xf numFmtId="4" fontId="4" fillId="0" borderId="5" xfId="0" applyNumberFormat="1" applyFont="1" applyFill="1" applyBorder="1" applyProtection="1">
      <protection hidden="1"/>
    </xf>
    <xf numFmtId="0" fontId="17" fillId="0" borderId="0" xfId="0" applyFont="1" applyFill="1" applyBorder="1" applyAlignment="1" applyProtection="1">
      <alignment horizontal="center" vertical="center" wrapText="1" shrinkToFit="1"/>
      <protection hidden="1"/>
    </xf>
    <xf numFmtId="4" fontId="17" fillId="0" borderId="0" xfId="0" applyNumberFormat="1" applyFont="1" applyFill="1" applyBorder="1" applyAlignment="1" applyProtection="1">
      <alignment shrinkToFit="1"/>
      <protection hidden="1"/>
    </xf>
    <xf numFmtId="4" fontId="17" fillId="0" borderId="0" xfId="0" applyNumberFormat="1" applyFont="1" applyFill="1" applyBorder="1" applyProtection="1">
      <protection hidden="1"/>
    </xf>
    <xf numFmtId="4" fontId="17" fillId="0" borderId="0" xfId="0" applyNumberFormat="1" applyFont="1" applyFill="1" applyBorder="1" applyAlignment="1" applyProtection="1">
      <protection hidden="1"/>
    </xf>
    <xf numFmtId="0" fontId="4" fillId="0" borderId="17" xfId="0" applyFont="1" applyFill="1" applyBorder="1" applyAlignment="1" applyProtection="1">
      <alignment horizontal="center" vertical="center" wrapText="1" shrinkToFit="1"/>
      <protection hidden="1"/>
    </xf>
    <xf numFmtId="164" fontId="4" fillId="0" borderId="18" xfId="0" applyNumberFormat="1" applyFont="1" applyFill="1" applyBorder="1" applyAlignment="1" applyProtection="1">
      <alignment horizontal="left" shrinkToFit="1"/>
      <protection hidden="1"/>
    </xf>
    <xf numFmtId="4" fontId="4" fillId="0" borderId="19" xfId="0" applyNumberFormat="1" applyFont="1" applyFill="1" applyBorder="1" applyAlignment="1" applyProtection="1">
      <alignment shrinkToFit="1"/>
      <protection hidden="1"/>
    </xf>
    <xf numFmtId="4" fontId="4" fillId="0" borderId="2" xfId="0" applyNumberFormat="1" applyFont="1" applyFill="1" applyBorder="1" applyAlignment="1" applyProtection="1">
      <alignment shrinkToFit="1"/>
      <protection hidden="1"/>
    </xf>
    <xf numFmtId="164" fontId="4" fillId="0" borderId="20" xfId="0" applyNumberFormat="1" applyFont="1" applyFill="1" applyBorder="1" applyAlignment="1" applyProtection="1">
      <alignment horizontal="left" shrinkToFit="1"/>
      <protection hidden="1"/>
    </xf>
    <xf numFmtId="4" fontId="4" fillId="0" borderId="21" xfId="0" applyNumberFormat="1" applyFont="1" applyFill="1" applyBorder="1" applyAlignment="1" applyProtection="1">
      <alignment shrinkToFit="1"/>
      <protection hidden="1"/>
    </xf>
    <xf numFmtId="167" fontId="4" fillId="0" borderId="21" xfId="0" applyNumberFormat="1" applyFont="1" applyFill="1" applyBorder="1" applyAlignment="1" applyProtection="1">
      <alignment shrinkToFit="1"/>
      <protection hidden="1"/>
    </xf>
    <xf numFmtId="4" fontId="4" fillId="0" borderId="9" xfId="0" applyNumberFormat="1" applyFont="1" applyFill="1" applyBorder="1" applyAlignment="1" applyProtection="1">
      <alignment shrinkToFit="1"/>
      <protection hidden="1"/>
    </xf>
    <xf numFmtId="0" fontId="5" fillId="0" borderId="22" xfId="0" applyFont="1" applyFill="1" applyBorder="1" applyAlignment="1" applyProtection="1">
      <alignment vertical="top"/>
      <protection hidden="1"/>
    </xf>
    <xf numFmtId="4" fontId="4" fillId="0" borderId="23" xfId="0" applyNumberFormat="1" applyFont="1" applyFill="1" applyBorder="1" applyProtection="1">
      <protection hidden="1"/>
    </xf>
    <xf numFmtId="4" fontId="4" fillId="0" borderId="23" xfId="0" applyNumberFormat="1" applyFont="1" applyFill="1" applyBorder="1" applyAlignment="1" applyProtection="1">
      <protection hidden="1"/>
    </xf>
    <xf numFmtId="4" fontId="4" fillId="0" borderId="24" xfId="0" applyNumberFormat="1" applyFont="1" applyFill="1" applyBorder="1" applyAlignment="1" applyProtection="1">
      <protection hidden="1"/>
    </xf>
    <xf numFmtId="10" fontId="15" fillId="3" borderId="2" xfId="2" applyNumberFormat="1" applyFont="1" applyFill="1" applyBorder="1" applyAlignment="1">
      <alignment horizontal="center" vertical="center" wrapText="1"/>
    </xf>
    <xf numFmtId="0" fontId="15" fillId="3" borderId="3" xfId="2" applyFont="1" applyFill="1" applyBorder="1" applyAlignment="1">
      <alignment horizontal="left" vertical="center" wrapText="1"/>
    </xf>
    <xf numFmtId="0" fontId="14" fillId="0" borderId="0" xfId="2" applyAlignment="1">
      <alignment horizontal="center" vertical="center" wrapText="1"/>
    </xf>
    <xf numFmtId="0" fontId="16" fillId="0" borderId="0" xfId="0" applyFont="1" applyBorder="1" applyAlignment="1" applyProtection="1">
      <alignment horizontal="left"/>
      <protection hidden="1"/>
    </xf>
    <xf numFmtId="0" fontId="16" fillId="0" borderId="0" xfId="0" applyFont="1" applyAlignment="1" applyProtection="1">
      <alignment horizontal="left"/>
      <protection hidden="1"/>
    </xf>
    <xf numFmtId="10" fontId="4" fillId="0" borderId="0" xfId="0" applyNumberFormat="1" applyFont="1" applyProtection="1">
      <protection hidden="1"/>
    </xf>
    <xf numFmtId="10" fontId="4" fillId="0" borderId="0" xfId="0" applyNumberFormat="1" applyFont="1" applyFill="1" applyProtection="1">
      <protection hidden="1"/>
    </xf>
    <xf numFmtId="0" fontId="4" fillId="2" borderId="25" xfId="0" applyFont="1" applyFill="1" applyBorder="1" applyAlignment="1" applyProtection="1">
      <alignment horizontal="left" vertical="center"/>
      <protection hidden="1"/>
    </xf>
    <xf numFmtId="0" fontId="0" fillId="0" borderId="16" xfId="0" applyBorder="1" applyAlignment="1">
      <alignment horizontal="right"/>
    </xf>
    <xf numFmtId="0" fontId="4" fillId="2" borderId="0" xfId="0" applyFont="1" applyFill="1" applyBorder="1" applyAlignment="1" applyProtection="1">
      <alignment horizontal="left" vertical="center"/>
      <protection hidden="1"/>
    </xf>
    <xf numFmtId="0" fontId="0" fillId="0" borderId="16" xfId="0" applyBorder="1" applyAlignment="1">
      <alignment horizontal="right" wrapText="1"/>
    </xf>
    <xf numFmtId="0" fontId="4" fillId="0" borderId="26" xfId="0" applyFont="1" applyFill="1" applyBorder="1" applyAlignment="1" applyProtection="1">
      <alignment horizontal="left" shrinkToFit="1"/>
      <protection hidden="1"/>
    </xf>
    <xf numFmtId="0" fontId="4" fillId="0" borderId="27" xfId="0" applyFont="1" applyFill="1" applyBorder="1" applyAlignment="1" applyProtection="1">
      <alignment vertical="center" wrapText="1"/>
      <protection hidden="1"/>
    </xf>
    <xf numFmtId="0" fontId="16" fillId="0" borderId="0" xfId="0" applyFont="1" applyFill="1" applyBorder="1" applyAlignment="1" applyProtection="1">
      <alignment horizontal="left"/>
      <protection hidden="1"/>
    </xf>
    <xf numFmtId="0" fontId="16" fillId="0" borderId="0" xfId="0" applyFont="1" applyFill="1" applyAlignment="1" applyProtection="1">
      <alignment horizontal="left"/>
      <protection hidden="1"/>
    </xf>
    <xf numFmtId="0" fontId="0" fillId="0" borderId="0" xfId="0" applyFill="1"/>
    <xf numFmtId="2" fontId="16" fillId="4" borderId="28" xfId="3" applyNumberFormat="1" applyFont="1" applyFill="1" applyBorder="1" applyAlignment="1" applyProtection="1">
      <alignment horizontal="right"/>
      <protection hidden="1"/>
    </xf>
    <xf numFmtId="2" fontId="16" fillId="4" borderId="16" xfId="3" applyNumberFormat="1" applyFont="1" applyFill="1" applyBorder="1" applyAlignment="1" applyProtection="1">
      <alignment horizontal="right"/>
      <protection hidden="1"/>
    </xf>
    <xf numFmtId="0" fontId="5" fillId="0" borderId="29" xfId="0" applyFont="1" applyFill="1" applyBorder="1" applyAlignment="1" applyProtection="1">
      <alignment horizontal="center" vertical="center" wrapText="1"/>
      <protection hidden="1"/>
    </xf>
    <xf numFmtId="0" fontId="4" fillId="0" borderId="30" xfId="0" applyFont="1" applyFill="1" applyBorder="1" applyAlignment="1" applyProtection="1">
      <alignment horizontal="center" vertical="center" wrapText="1" shrinkToFit="1"/>
      <protection hidden="1"/>
    </xf>
    <xf numFmtId="0" fontId="4" fillId="0" borderId="31" xfId="0" applyFont="1" applyFill="1" applyBorder="1" applyAlignment="1" applyProtection="1">
      <alignment horizontal="center" vertical="center" wrapText="1" shrinkToFit="1"/>
      <protection hidden="1"/>
    </xf>
    <xf numFmtId="164" fontId="4" fillId="0" borderId="32" xfId="0" applyNumberFormat="1" applyFont="1" applyFill="1" applyBorder="1" applyAlignment="1" applyProtection="1">
      <alignment horizontal="left" shrinkToFit="1"/>
      <protection hidden="1"/>
    </xf>
    <xf numFmtId="4" fontId="4" fillId="0" borderId="18" xfId="0" applyNumberFormat="1" applyFont="1" applyFill="1" applyBorder="1" applyAlignment="1" applyProtection="1">
      <alignment shrinkToFit="1"/>
      <protection hidden="1"/>
    </xf>
    <xf numFmtId="4" fontId="4" fillId="0" borderId="3" xfId="0" applyNumberFormat="1" applyFont="1" applyFill="1" applyBorder="1" applyAlignment="1" applyProtection="1">
      <alignment shrinkToFit="1"/>
      <protection hidden="1"/>
    </xf>
    <xf numFmtId="0" fontId="5" fillId="0" borderId="33" xfId="0" applyFont="1" applyFill="1" applyBorder="1" applyAlignment="1" applyProtection="1">
      <alignment vertical="top"/>
      <protection hidden="1"/>
    </xf>
    <xf numFmtId="4" fontId="4" fillId="0" borderId="20" xfId="0" applyNumberFormat="1" applyFont="1" applyFill="1" applyBorder="1" applyProtection="1">
      <protection hidden="1"/>
    </xf>
    <xf numFmtId="4" fontId="4" fillId="0" borderId="34" xfId="0" applyNumberFormat="1" applyFont="1" applyFill="1" applyBorder="1" applyProtection="1">
      <protection hidden="1"/>
    </xf>
    <xf numFmtId="4" fontId="4" fillId="0" borderId="34" xfId="0" applyNumberFormat="1" applyFont="1" applyFill="1" applyBorder="1" applyAlignment="1" applyProtection="1">
      <protection hidden="1"/>
    </xf>
    <xf numFmtId="4" fontId="4" fillId="0" borderId="35" xfId="0" applyNumberFormat="1" applyFont="1" applyFill="1" applyBorder="1" applyProtection="1">
      <protection hidden="1"/>
    </xf>
    <xf numFmtId="0" fontId="4" fillId="0" borderId="36" xfId="0" applyFont="1" applyFill="1" applyBorder="1" applyAlignment="1" applyProtection="1">
      <alignment horizontal="center" vertical="center" wrapText="1" shrinkToFit="1"/>
      <protection hidden="1"/>
    </xf>
    <xf numFmtId="4" fontId="4" fillId="0" borderId="32" xfId="0" applyNumberFormat="1" applyFont="1" applyFill="1" applyBorder="1" applyAlignment="1" applyProtection="1">
      <alignment shrinkToFit="1"/>
      <protection hidden="1"/>
    </xf>
    <xf numFmtId="4" fontId="4" fillId="0" borderId="37" xfId="0" applyNumberFormat="1" applyFont="1" applyFill="1" applyBorder="1" applyAlignment="1" applyProtection="1">
      <protection hidden="1"/>
    </xf>
    <xf numFmtId="10" fontId="4" fillId="3" borderId="14" xfId="3" applyNumberFormat="1" applyFont="1" applyFill="1" applyBorder="1" applyAlignment="1" applyProtection="1">
      <protection hidden="1"/>
    </xf>
    <xf numFmtId="0" fontId="14" fillId="0" borderId="0" xfId="2" applyAlignment="1">
      <alignment horizontal="center" vertical="center" wrapText="1"/>
    </xf>
    <xf numFmtId="0" fontId="15" fillId="0" borderId="7" xfId="2" applyFont="1" applyBorder="1" applyAlignment="1">
      <alignment horizontal="left" vertical="top" wrapText="1"/>
    </xf>
    <xf numFmtId="10" fontId="15" fillId="0" borderId="8" xfId="2" applyNumberFormat="1" applyFont="1" applyBorder="1" applyAlignment="1">
      <alignment horizontal="center" vertical="center" wrapText="1"/>
    </xf>
    <xf numFmtId="0" fontId="4" fillId="4" borderId="0" xfId="0" applyFont="1" applyFill="1" applyAlignment="1" applyProtection="1">
      <protection hidden="1"/>
    </xf>
    <xf numFmtId="0" fontId="14" fillId="0" borderId="0" xfId="2" applyAlignment="1">
      <alignment horizontal="center" vertical="center" wrapText="1"/>
    </xf>
    <xf numFmtId="0" fontId="15" fillId="0" borderId="12" xfId="2" applyFont="1" applyBorder="1" applyAlignment="1">
      <alignment horizontal="center" vertical="center" wrapText="1"/>
    </xf>
    <xf numFmtId="0" fontId="15" fillId="0" borderId="13" xfId="2" applyFont="1" applyBorder="1" applyAlignment="1">
      <alignment horizontal="center" vertical="center" wrapText="1"/>
    </xf>
    <xf numFmtId="0" fontId="15" fillId="0" borderId="3" xfId="2" applyFont="1" applyBorder="1" applyAlignment="1">
      <alignment horizontal="center" vertical="center" wrapText="1"/>
    </xf>
    <xf numFmtId="0" fontId="15" fillId="0" borderId="2" xfId="2" applyFont="1" applyBorder="1" applyAlignment="1">
      <alignment horizontal="center" vertical="center" wrapText="1"/>
    </xf>
    <xf numFmtId="0" fontId="19" fillId="0" borderId="0" xfId="2" applyFont="1" applyAlignment="1">
      <alignment horizontal="center" vertical="center" wrapText="1"/>
    </xf>
    <xf numFmtId="0" fontId="15" fillId="0" borderId="40" xfId="2" applyFont="1" applyBorder="1" applyAlignment="1">
      <alignment horizontal="center" vertical="center" wrapText="1"/>
    </xf>
    <xf numFmtId="0" fontId="15" fillId="0" borderId="41" xfId="2" applyFont="1" applyBorder="1" applyAlignment="1">
      <alignment horizontal="center" vertical="center" wrapText="1"/>
    </xf>
    <xf numFmtId="0" fontId="10" fillId="3" borderId="42" xfId="2" applyFont="1" applyFill="1" applyBorder="1" applyAlignment="1">
      <alignment horizontal="center" vertical="center" wrapText="1"/>
    </xf>
    <xf numFmtId="0" fontId="20" fillId="3" borderId="43" xfId="2" applyFont="1" applyFill="1" applyBorder="1" applyAlignment="1">
      <alignment horizontal="center" vertical="center" wrapText="1"/>
    </xf>
    <xf numFmtId="0" fontId="15" fillId="0" borderId="3" xfId="2" applyFont="1" applyBorder="1" applyAlignment="1">
      <alignment horizontal="left" vertical="center" wrapText="1"/>
    </xf>
    <xf numFmtId="0" fontId="15" fillId="0" borderId="2" xfId="2" applyFont="1" applyBorder="1" applyAlignment="1">
      <alignment horizontal="left" vertical="center" wrapText="1"/>
    </xf>
    <xf numFmtId="0" fontId="15" fillId="3" borderId="3" xfId="2" applyFont="1" applyFill="1" applyBorder="1" applyAlignment="1">
      <alignment horizontal="left" vertical="center" wrapText="1"/>
    </xf>
    <xf numFmtId="0" fontId="15" fillId="3" borderId="2" xfId="2" applyFont="1" applyFill="1" applyBorder="1" applyAlignment="1">
      <alignment horizontal="left" vertical="center" wrapText="1"/>
    </xf>
    <xf numFmtId="0" fontId="15" fillId="0" borderId="1" xfId="2" applyFont="1" applyBorder="1" applyAlignment="1">
      <alignment horizontal="center" vertical="center" wrapText="1"/>
    </xf>
    <xf numFmtId="0" fontId="15" fillId="0" borderId="38" xfId="2" applyFont="1" applyBorder="1" applyAlignment="1">
      <alignment horizontal="left" vertical="center" wrapText="1"/>
    </xf>
    <xf numFmtId="0" fontId="15" fillId="0" borderId="39" xfId="2" applyFont="1" applyBorder="1" applyAlignment="1">
      <alignment horizontal="left" vertical="center" wrapText="1"/>
    </xf>
    <xf numFmtId="0" fontId="15" fillId="0" borderId="7" xfId="2" applyFont="1" applyBorder="1" applyAlignment="1">
      <alignment horizontal="left" vertical="center" wrapText="1"/>
    </xf>
    <xf numFmtId="0" fontId="15" fillId="0" borderId="8" xfId="2" applyFont="1" applyBorder="1" applyAlignment="1">
      <alignment horizontal="left" vertical="center" wrapText="1"/>
    </xf>
    <xf numFmtId="0" fontId="4" fillId="3" borderId="25" xfId="2" applyFont="1" applyFill="1" applyBorder="1" applyAlignment="1">
      <alignment horizontal="left" vertical="center" wrapText="1"/>
    </xf>
    <xf numFmtId="0" fontId="4" fillId="3" borderId="0" xfId="2" applyFont="1" applyFill="1" applyBorder="1" applyAlignment="1">
      <alignment horizontal="left" vertical="center" wrapText="1"/>
    </xf>
    <xf numFmtId="0" fontId="4" fillId="3" borderId="52" xfId="2" applyFont="1" applyFill="1" applyBorder="1" applyAlignment="1">
      <alignment horizontal="left" vertical="center" wrapText="1"/>
    </xf>
    <xf numFmtId="0" fontId="15" fillId="3" borderId="33" xfId="2" applyFont="1" applyFill="1" applyBorder="1" applyAlignment="1">
      <alignment horizontal="left" vertical="center" wrapText="1"/>
    </xf>
    <xf numFmtId="0" fontId="15" fillId="3" borderId="53" xfId="2" applyFont="1" applyFill="1" applyBorder="1" applyAlignment="1">
      <alignment horizontal="left" vertical="center" wrapText="1"/>
    </xf>
    <xf numFmtId="0" fontId="15" fillId="3" borderId="54" xfId="2" applyFont="1" applyFill="1" applyBorder="1" applyAlignment="1">
      <alignment horizontal="left" vertical="center" wrapText="1"/>
    </xf>
    <xf numFmtId="0" fontId="15" fillId="3" borderId="6" xfId="2" applyFont="1" applyFill="1" applyBorder="1" applyAlignment="1">
      <alignment horizontal="center" vertical="center" wrapText="1"/>
    </xf>
    <xf numFmtId="14" fontId="15" fillId="3" borderId="6" xfId="2" applyNumberFormat="1" applyFont="1" applyFill="1" applyBorder="1" applyAlignment="1">
      <alignment horizontal="center" vertical="center" wrapText="1"/>
    </xf>
    <xf numFmtId="0" fontId="15" fillId="0" borderId="6" xfId="2" applyFont="1" applyBorder="1" applyAlignment="1">
      <alignment horizontal="center" vertical="center" wrapText="1"/>
    </xf>
    <xf numFmtId="0" fontId="15" fillId="4" borderId="6" xfId="2" applyFont="1" applyFill="1" applyBorder="1" applyAlignment="1">
      <alignment horizontal="center" vertical="center" wrapText="1"/>
    </xf>
    <xf numFmtId="0" fontId="15" fillId="3" borderId="6" xfId="2" applyFont="1" applyFill="1" applyBorder="1" applyAlignment="1">
      <alignment horizontal="left" vertical="center" wrapText="1"/>
    </xf>
    <xf numFmtId="0" fontId="15" fillId="3" borderId="14" xfId="2" applyFont="1" applyFill="1" applyBorder="1" applyAlignment="1">
      <alignment horizontal="left" vertical="center" wrapText="1"/>
    </xf>
    <xf numFmtId="0" fontId="15" fillId="3" borderId="42" xfId="2" applyFont="1" applyFill="1" applyBorder="1" applyAlignment="1">
      <alignment horizontal="left" vertical="center" wrapText="1"/>
    </xf>
    <xf numFmtId="0" fontId="15" fillId="3" borderId="51" xfId="2" applyFont="1" applyFill="1" applyBorder="1" applyAlignment="1">
      <alignment horizontal="left" vertical="center" wrapText="1"/>
    </xf>
    <xf numFmtId="0" fontId="0" fillId="3" borderId="51" xfId="0" applyFill="1" applyBorder="1" applyAlignment="1">
      <alignment horizontal="left"/>
    </xf>
    <xf numFmtId="0" fontId="0" fillId="3" borderId="43" xfId="0" applyFill="1" applyBorder="1" applyAlignment="1">
      <alignment horizontal="left"/>
    </xf>
    <xf numFmtId="0" fontId="4" fillId="0" borderId="6" xfId="0" applyFont="1" applyFill="1" applyBorder="1" applyAlignment="1" applyProtection="1">
      <alignment horizontal="center" vertical="center" textRotation="45"/>
      <protection hidden="1"/>
    </xf>
    <xf numFmtId="0" fontId="4" fillId="0" borderId="10" xfId="0" applyFont="1" applyFill="1" applyBorder="1" applyAlignment="1" applyProtection="1">
      <alignment horizontal="center" vertical="center" textRotation="45"/>
      <protection hidden="1"/>
    </xf>
    <xf numFmtId="0" fontId="5" fillId="0" borderId="6" xfId="0" applyFont="1" applyFill="1" applyBorder="1" applyAlignment="1" applyProtection="1">
      <alignment horizontal="center" vertical="center" wrapText="1"/>
      <protection hidden="1"/>
    </xf>
    <xf numFmtId="0" fontId="5" fillId="0" borderId="16" xfId="0" applyFont="1" applyFill="1" applyBorder="1" applyAlignment="1" applyProtection="1">
      <alignment horizontal="center" vertical="center" wrapText="1"/>
      <protection hidden="1"/>
    </xf>
    <xf numFmtId="0" fontId="4" fillId="0" borderId="11" xfId="0" applyFont="1" applyFill="1" applyBorder="1" applyAlignment="1" applyProtection="1">
      <alignment horizontal="center" vertical="center" textRotation="45"/>
      <protection hidden="1"/>
    </xf>
    <xf numFmtId="0" fontId="5" fillId="0" borderId="11" xfId="0" applyFont="1" applyFill="1" applyBorder="1" applyAlignment="1" applyProtection="1">
      <alignment horizontal="center" vertical="center" wrapText="1"/>
      <protection hidden="1"/>
    </xf>
    <xf numFmtId="0" fontId="4" fillId="0" borderId="28" xfId="0" applyFont="1" applyFill="1" applyBorder="1" applyAlignment="1" applyProtection="1">
      <alignment horizontal="left" shrinkToFit="1"/>
      <protection hidden="1"/>
    </xf>
    <xf numFmtId="0" fontId="4" fillId="0" borderId="44" xfId="0" applyFont="1" applyFill="1" applyBorder="1" applyAlignment="1" applyProtection="1">
      <alignment horizontal="left" shrinkToFit="1"/>
      <protection hidden="1"/>
    </xf>
    <xf numFmtId="2" fontId="4" fillId="0" borderId="6" xfId="0" applyNumberFormat="1" applyFont="1" applyFill="1" applyBorder="1" applyAlignment="1" applyProtection="1">
      <alignment horizontal="right"/>
      <protection locked="0"/>
    </xf>
    <xf numFmtId="0" fontId="16" fillId="0" borderId="0" xfId="0" applyFont="1" applyBorder="1" applyAlignment="1" applyProtection="1">
      <alignment horizontal="left"/>
      <protection hidden="1"/>
    </xf>
    <xf numFmtId="0" fontId="16" fillId="0" borderId="0" xfId="0" applyFont="1" applyAlignment="1" applyProtection="1">
      <alignment horizontal="left"/>
      <protection hidden="1"/>
    </xf>
    <xf numFmtId="0" fontId="4" fillId="0" borderId="0" xfId="0" applyFont="1" applyFill="1" applyBorder="1" applyAlignment="1" applyProtection="1">
      <alignment horizontal="right"/>
      <protection hidden="1"/>
    </xf>
    <xf numFmtId="0" fontId="4" fillId="0" borderId="12" xfId="0" applyFont="1" applyFill="1" applyBorder="1" applyAlignment="1" applyProtection="1">
      <alignment horizontal="center" vertical="center" textRotation="45"/>
      <protection hidden="1"/>
    </xf>
    <xf numFmtId="0" fontId="4" fillId="0" borderId="49" xfId="0" applyFont="1" applyFill="1" applyBorder="1" applyAlignment="1" applyProtection="1">
      <alignment horizontal="center" vertical="center" textRotation="45"/>
      <protection hidden="1"/>
    </xf>
    <xf numFmtId="0" fontId="5" fillId="0" borderId="50" xfId="0" applyFont="1" applyFill="1" applyBorder="1" applyAlignment="1" applyProtection="1">
      <alignment horizontal="center" vertical="center" wrapText="1"/>
      <protection hidden="1"/>
    </xf>
    <xf numFmtId="0" fontId="5" fillId="0" borderId="13" xfId="0" applyFont="1" applyFill="1" applyBorder="1" applyAlignment="1" applyProtection="1">
      <alignment horizontal="center" vertical="center" wrapText="1"/>
      <protection hidden="1"/>
    </xf>
    <xf numFmtId="0" fontId="23" fillId="0" borderId="0" xfId="0" applyFont="1" applyFill="1" applyBorder="1" applyAlignment="1" applyProtection="1">
      <alignment horizontal="center" vertical="center" wrapText="1"/>
      <protection hidden="1"/>
    </xf>
    <xf numFmtId="0" fontId="4" fillId="0" borderId="46" xfId="0" applyFont="1" applyFill="1" applyBorder="1" applyAlignment="1" applyProtection="1">
      <alignment horizontal="left" shrinkToFit="1"/>
      <protection hidden="1"/>
    </xf>
    <xf numFmtId="0" fontId="4" fillId="0" borderId="47" xfId="0" applyFont="1" applyFill="1" applyBorder="1" applyAlignment="1" applyProtection="1">
      <alignment horizontal="left" shrinkToFit="1"/>
      <protection hidden="1"/>
    </xf>
    <xf numFmtId="0" fontId="4" fillId="0" borderId="48" xfId="0" applyFont="1" applyFill="1" applyBorder="1" applyAlignment="1" applyProtection="1">
      <alignment horizontal="left" shrinkToFit="1"/>
      <protection hidden="1"/>
    </xf>
    <xf numFmtId="4" fontId="4" fillId="0" borderId="6" xfId="0" applyNumberFormat="1" applyFont="1" applyFill="1" applyBorder="1" applyAlignment="1" applyProtection="1">
      <alignment horizontal="right"/>
      <protection hidden="1"/>
    </xf>
    <xf numFmtId="0" fontId="4" fillId="0" borderId="6" xfId="0" applyFont="1" applyFill="1" applyBorder="1" applyAlignment="1" applyProtection="1">
      <alignment horizontal="left" vertical="center" wrapText="1" shrinkToFit="1"/>
      <protection hidden="1"/>
    </xf>
    <xf numFmtId="10" fontId="4" fillId="0" borderId="6" xfId="3" applyNumberFormat="1" applyFont="1" applyFill="1" applyBorder="1" applyAlignment="1" applyProtection="1">
      <alignment horizontal="right"/>
      <protection hidden="1"/>
    </xf>
    <xf numFmtId="4" fontId="4" fillId="4" borderId="45" xfId="0" applyNumberFormat="1" applyFont="1" applyFill="1" applyBorder="1" applyAlignment="1" applyProtection="1">
      <alignment horizontal="right"/>
      <protection hidden="1"/>
    </xf>
    <xf numFmtId="4" fontId="4" fillId="4" borderId="5" xfId="0" applyNumberFormat="1" applyFont="1" applyFill="1" applyBorder="1" applyAlignment="1" applyProtection="1">
      <alignment horizontal="right"/>
      <protection hidden="1"/>
    </xf>
    <xf numFmtId="0" fontId="4" fillId="0" borderId="0" xfId="0" applyFont="1" applyFill="1" applyAlignment="1" applyProtection="1">
      <alignment horizontal="left"/>
      <protection hidden="1"/>
    </xf>
    <xf numFmtId="0" fontId="4" fillId="0" borderId="6" xfId="0" applyFont="1" applyFill="1" applyBorder="1" applyAlignment="1" applyProtection="1">
      <alignment horizontal="left" shrinkToFit="1"/>
      <protection hidden="1"/>
    </xf>
    <xf numFmtId="1" fontId="4" fillId="5" borderId="6" xfId="0" quotePrefix="1" applyNumberFormat="1" applyFont="1" applyFill="1" applyBorder="1" applyAlignment="1" applyProtection="1">
      <alignment horizontal="right"/>
      <protection locked="0"/>
    </xf>
    <xf numFmtId="0" fontId="4" fillId="0" borderId="16" xfId="0" applyFont="1" applyFill="1" applyBorder="1" applyAlignment="1" applyProtection="1">
      <alignment horizontal="left" shrinkToFit="1"/>
      <protection hidden="1"/>
    </xf>
    <xf numFmtId="2" fontId="4" fillId="3" borderId="6" xfId="0" applyNumberFormat="1" applyFont="1" applyFill="1" applyBorder="1" applyAlignment="1" applyProtection="1">
      <alignment horizontal="right"/>
      <protection hidden="1"/>
    </xf>
    <xf numFmtId="0" fontId="4" fillId="4" borderId="28" xfId="0" applyNumberFormat="1" applyFont="1" applyFill="1" applyBorder="1" applyAlignment="1" applyProtection="1">
      <alignment horizontal="right"/>
      <protection hidden="1"/>
    </xf>
    <xf numFmtId="0" fontId="4" fillId="4" borderId="16" xfId="0" applyNumberFormat="1" applyFont="1" applyFill="1" applyBorder="1" applyAlignment="1" applyProtection="1">
      <alignment horizontal="right"/>
      <protection hidden="1"/>
    </xf>
    <xf numFmtId="0" fontId="4" fillId="0" borderId="6" xfId="0" applyFont="1" applyFill="1" applyBorder="1" applyAlignment="1" applyProtection="1">
      <alignment horizontal="left"/>
      <protection hidden="1"/>
    </xf>
    <xf numFmtId="4" fontId="4" fillId="5" borderId="6" xfId="0" applyNumberFormat="1" applyFont="1" applyFill="1" applyBorder="1" applyAlignment="1" applyProtection="1">
      <alignment horizontal="right"/>
      <protection locked="0"/>
    </xf>
    <xf numFmtId="10" fontId="4" fillId="5" borderId="6" xfId="3" applyNumberFormat="1" applyFont="1" applyFill="1" applyBorder="1" applyAlignment="1" applyProtection="1">
      <alignment horizontal="right"/>
      <protection locked="0"/>
    </xf>
    <xf numFmtId="4" fontId="4" fillId="6" borderId="6" xfId="0" applyNumberFormat="1" applyFont="1" applyFill="1" applyBorder="1" applyAlignment="1" applyProtection="1">
      <alignment horizontal="right"/>
      <protection hidden="1"/>
    </xf>
    <xf numFmtId="0" fontId="21" fillId="0" borderId="0" xfId="0" applyFont="1" applyAlignment="1" applyProtection="1">
      <alignment horizontal="center"/>
      <protection hidden="1"/>
    </xf>
    <xf numFmtId="0" fontId="4" fillId="0" borderId="0" xfId="0" applyFont="1" applyAlignment="1" applyProtection="1">
      <alignment horizontal="center"/>
      <protection hidden="1"/>
    </xf>
    <xf numFmtId="0" fontId="22" fillId="3" borderId="0" xfId="0" applyFont="1" applyFill="1" applyAlignment="1" applyProtection="1">
      <alignment horizontal="center" vertical="center" wrapText="1"/>
      <protection hidden="1"/>
    </xf>
    <xf numFmtId="0" fontId="22" fillId="3" borderId="0" xfId="0" applyFont="1" applyFill="1" applyAlignment="1" applyProtection="1">
      <alignment horizontal="center" vertical="center"/>
      <protection hidden="1"/>
    </xf>
    <xf numFmtId="0" fontId="3" fillId="0" borderId="0" xfId="1" applyFont="1" applyFill="1" applyBorder="1" applyAlignment="1" applyProtection="1">
      <alignment horizontal="center"/>
      <protection hidden="1"/>
    </xf>
    <xf numFmtId="0" fontId="4" fillId="0" borderId="28" xfId="0" applyFont="1" applyFill="1" applyBorder="1" applyAlignment="1" applyProtection="1">
      <alignment horizontal="left"/>
      <protection hidden="1"/>
    </xf>
    <xf numFmtId="0" fontId="4" fillId="0" borderId="44" xfId="0" applyFont="1" applyFill="1" applyBorder="1" applyAlignment="1" applyProtection="1">
      <alignment horizontal="left"/>
      <protection hidden="1"/>
    </xf>
    <xf numFmtId="0" fontId="4" fillId="0" borderId="16" xfId="0" applyFont="1" applyFill="1" applyBorder="1" applyAlignment="1" applyProtection="1">
      <alignment horizontal="left"/>
      <protection hidden="1"/>
    </xf>
    <xf numFmtId="4" fontId="4" fillId="4" borderId="6" xfId="0" applyNumberFormat="1" applyFont="1" applyFill="1" applyBorder="1" applyAlignment="1" applyProtection="1">
      <alignment horizontal="right"/>
      <protection locked="0"/>
    </xf>
    <xf numFmtId="0" fontId="13" fillId="3" borderId="0" xfId="0" applyFont="1" applyFill="1" applyAlignment="1" applyProtection="1">
      <alignment horizontal="center" vertical="center" wrapText="1"/>
      <protection hidden="1"/>
    </xf>
    <xf numFmtId="0" fontId="4" fillId="0" borderId="0" xfId="0" applyFont="1" applyFill="1" applyAlignment="1" applyProtection="1">
      <alignment horizontal="left" vertical="center"/>
      <protection hidden="1"/>
    </xf>
    <xf numFmtId="0" fontId="21" fillId="0" borderId="0" xfId="0" applyFont="1" applyAlignment="1" applyProtection="1">
      <alignment horizontal="center" vertical="center"/>
      <protection hidden="1"/>
    </xf>
    <xf numFmtId="0" fontId="11" fillId="0" borderId="0" xfId="0" applyFont="1" applyAlignment="1" applyProtection="1">
      <alignment horizontal="center"/>
      <protection hidden="1"/>
    </xf>
    <xf numFmtId="0" fontId="24" fillId="0" borderId="28" xfId="1" applyFont="1" applyFill="1" applyBorder="1" applyAlignment="1" applyProtection="1">
      <alignment horizontal="center" vertical="center" wrapText="1"/>
      <protection hidden="1"/>
    </xf>
    <xf numFmtId="0" fontId="24" fillId="0" borderId="44" xfId="1" applyFont="1" applyFill="1" applyBorder="1" applyAlignment="1" applyProtection="1">
      <alignment horizontal="center" vertical="center" wrapText="1"/>
      <protection hidden="1"/>
    </xf>
    <xf numFmtId="0" fontId="24" fillId="0" borderId="16" xfId="1" applyFont="1" applyFill="1" applyBorder="1" applyAlignment="1" applyProtection="1">
      <alignment horizontal="center" vertical="center" wrapText="1"/>
      <protection hidden="1"/>
    </xf>
    <xf numFmtId="0" fontId="24" fillId="0" borderId="28" xfId="1" applyFont="1" applyFill="1" applyBorder="1" applyAlignment="1" applyProtection="1">
      <alignment horizontal="left" vertical="center" wrapText="1"/>
      <protection hidden="1"/>
    </xf>
    <xf numFmtId="0" fontId="12" fillId="0" borderId="16" xfId="0" applyFont="1" applyBorder="1" applyAlignment="1">
      <alignment horizontal="left" vertical="center" wrapText="1"/>
    </xf>
    <xf numFmtId="0" fontId="4" fillId="0" borderId="28" xfId="0" applyFont="1" applyFill="1" applyBorder="1" applyAlignment="1" applyProtection="1">
      <alignment horizontal="left" vertical="top"/>
      <protection hidden="1"/>
    </xf>
    <xf numFmtId="0" fontId="4" fillId="0" borderId="44" xfId="0" applyFont="1" applyFill="1" applyBorder="1" applyAlignment="1" applyProtection="1">
      <alignment horizontal="left" vertical="top"/>
      <protection hidden="1"/>
    </xf>
    <xf numFmtId="0" fontId="4" fillId="0" borderId="16" xfId="0" applyFont="1" applyFill="1" applyBorder="1" applyAlignment="1" applyProtection="1">
      <alignment horizontal="left" vertical="top"/>
      <protection hidden="1"/>
    </xf>
    <xf numFmtId="10" fontId="4" fillId="4" borderId="6" xfId="3" applyNumberFormat="1" applyFont="1" applyFill="1" applyBorder="1" applyAlignment="1" applyProtection="1">
      <alignment horizontal="right"/>
      <protection locked="0"/>
    </xf>
    <xf numFmtId="0" fontId="4" fillId="0" borderId="28" xfId="0" applyFont="1" applyFill="1" applyBorder="1" applyAlignment="1" applyProtection="1">
      <alignment horizontal="left" vertical="center"/>
      <protection hidden="1"/>
    </xf>
    <xf numFmtId="0" fontId="4" fillId="0" borderId="44" xfId="0" applyFont="1" applyFill="1" applyBorder="1" applyAlignment="1" applyProtection="1">
      <alignment horizontal="left" vertical="center"/>
      <protection hidden="1"/>
    </xf>
    <xf numFmtId="0" fontId="4" fillId="0" borderId="16" xfId="0" applyFont="1" applyFill="1" applyBorder="1" applyAlignment="1" applyProtection="1">
      <alignment horizontal="left" vertical="center"/>
      <protection hidden="1"/>
    </xf>
    <xf numFmtId="0" fontId="4" fillId="0" borderId="28" xfId="0" applyFont="1" applyFill="1" applyBorder="1" applyAlignment="1" applyProtection="1">
      <alignment horizontal="right"/>
      <protection hidden="1"/>
    </xf>
    <xf numFmtId="0" fontId="0" fillId="0" borderId="44" xfId="0" applyBorder="1" applyAlignment="1">
      <alignment horizontal="right"/>
    </xf>
    <xf numFmtId="0" fontId="0" fillId="0" borderId="16" xfId="0" applyBorder="1" applyAlignment="1">
      <alignment horizontal="right"/>
    </xf>
    <xf numFmtId="0" fontId="4" fillId="0" borderId="28" xfId="0" applyFont="1" applyFill="1" applyBorder="1" applyAlignment="1" applyProtection="1">
      <alignment horizontal="right" wrapText="1"/>
      <protection hidden="1"/>
    </xf>
    <xf numFmtId="0" fontId="0" fillId="0" borderId="44" xfId="0" applyBorder="1" applyAlignment="1">
      <alignment horizontal="right" wrapText="1"/>
    </xf>
    <xf numFmtId="0" fontId="0" fillId="0" borderId="16" xfId="0" applyBorder="1" applyAlignment="1">
      <alignment horizontal="right" wrapText="1"/>
    </xf>
    <xf numFmtId="1" fontId="4" fillId="4" borderId="6" xfId="0" quotePrefix="1" applyNumberFormat="1" applyFont="1" applyFill="1" applyBorder="1" applyAlignment="1" applyProtection="1">
      <alignment horizontal="right"/>
      <protection locked="0"/>
    </xf>
    <xf numFmtId="1" fontId="4" fillId="4" borderId="16" xfId="0" quotePrefix="1" applyNumberFormat="1" applyFont="1" applyFill="1" applyBorder="1" applyAlignment="1" applyProtection="1">
      <alignment horizontal="right"/>
      <protection locked="0"/>
    </xf>
    <xf numFmtId="2" fontId="4" fillId="0" borderId="6" xfId="3" applyNumberFormat="1" applyFont="1" applyFill="1" applyBorder="1" applyAlignment="1" applyProtection="1">
      <alignment horizontal="right"/>
      <protection hidden="1"/>
    </xf>
    <xf numFmtId="0" fontId="4" fillId="8" borderId="28" xfId="0" applyNumberFormat="1" applyFont="1" applyFill="1" applyBorder="1" applyAlignment="1" applyProtection="1">
      <alignment horizontal="right"/>
      <protection locked="0" hidden="1"/>
    </xf>
    <xf numFmtId="0" fontId="4" fillId="8" borderId="16" xfId="0" applyNumberFormat="1" applyFont="1" applyFill="1" applyBorder="1" applyAlignment="1" applyProtection="1">
      <alignment horizontal="right"/>
      <protection locked="0" hidden="1"/>
    </xf>
    <xf numFmtId="4" fontId="4" fillId="7" borderId="45" xfId="0" applyNumberFormat="1" applyFont="1" applyFill="1" applyBorder="1" applyAlignment="1" applyProtection="1">
      <alignment horizontal="right"/>
      <protection locked="0" hidden="1"/>
    </xf>
    <xf numFmtId="4" fontId="4" fillId="7" borderId="5" xfId="0" applyNumberFormat="1" applyFont="1" applyFill="1" applyBorder="1" applyAlignment="1" applyProtection="1">
      <alignment horizontal="right"/>
      <protection locked="0" hidden="1"/>
    </xf>
    <xf numFmtId="4" fontId="4" fillId="0" borderId="28" xfId="0" applyNumberFormat="1" applyFont="1" applyFill="1" applyBorder="1" applyAlignment="1" applyProtection="1">
      <alignment horizontal="right"/>
      <protection hidden="1"/>
    </xf>
    <xf numFmtId="4" fontId="4" fillId="0" borderId="16" xfId="0" applyNumberFormat="1" applyFont="1" applyFill="1" applyBorder="1" applyAlignment="1" applyProtection="1">
      <alignment horizontal="right"/>
      <protection hidden="1"/>
    </xf>
    <xf numFmtId="10" fontId="4" fillId="0" borderId="28" xfId="3" applyNumberFormat="1" applyFont="1" applyFill="1" applyBorder="1" applyAlignment="1" applyProtection="1">
      <alignment horizontal="right"/>
      <protection hidden="1"/>
    </xf>
    <xf numFmtId="10" fontId="4" fillId="0" borderId="16" xfId="3" applyNumberFormat="1" applyFont="1" applyFill="1" applyBorder="1" applyAlignment="1" applyProtection="1">
      <alignment horizontal="right"/>
      <protection hidden="1"/>
    </xf>
    <xf numFmtId="0" fontId="4" fillId="0" borderId="28" xfId="0" applyFont="1" applyFill="1" applyBorder="1" applyAlignment="1" applyProtection="1">
      <alignment horizontal="left" vertical="center" wrapText="1" shrinkToFit="1"/>
      <protection hidden="1"/>
    </xf>
    <xf numFmtId="0" fontId="4" fillId="0" borderId="44" xfId="0" applyFont="1" applyFill="1" applyBorder="1" applyAlignment="1" applyProtection="1">
      <alignment horizontal="left" vertical="center" shrinkToFit="1"/>
      <protection hidden="1"/>
    </xf>
    <xf numFmtId="0" fontId="4" fillId="0" borderId="16" xfId="0" applyFont="1" applyFill="1" applyBorder="1" applyAlignment="1" applyProtection="1">
      <alignment horizontal="left" vertical="center" shrinkToFit="1"/>
      <protection hidden="1"/>
    </xf>
    <xf numFmtId="10" fontId="4" fillId="0" borderId="6" xfId="3" applyNumberFormat="1" applyFont="1" applyFill="1" applyBorder="1" applyAlignment="1" applyProtection="1">
      <alignment horizontal="right"/>
      <protection locked="0"/>
    </xf>
    <xf numFmtId="0" fontId="4" fillId="0" borderId="28" xfId="0" applyFont="1" applyFill="1" applyBorder="1" applyAlignment="1" applyProtection="1">
      <alignment horizontal="left" vertical="center" shrinkToFit="1"/>
      <protection hidden="1"/>
    </xf>
    <xf numFmtId="0" fontId="16" fillId="0" borderId="44" xfId="0" applyFont="1" applyFill="1" applyBorder="1" applyAlignment="1" applyProtection="1">
      <alignment horizontal="left" vertical="center" shrinkToFit="1"/>
      <protection hidden="1"/>
    </xf>
    <xf numFmtId="0" fontId="16" fillId="0" borderId="16" xfId="0" applyFont="1" applyFill="1" applyBorder="1" applyAlignment="1" applyProtection="1">
      <alignment horizontal="left" vertical="center" shrinkToFit="1"/>
      <protection hidden="1"/>
    </xf>
    <xf numFmtId="4" fontId="4" fillId="0" borderId="6" xfId="0" applyNumberFormat="1" applyFont="1" applyFill="1" applyBorder="1" applyAlignment="1" applyProtection="1">
      <alignment horizontal="right"/>
      <protection locked="0"/>
    </xf>
    <xf numFmtId="4" fontId="4" fillId="0" borderId="28" xfId="0" applyNumberFormat="1" applyFont="1" applyFill="1" applyBorder="1" applyAlignment="1" applyProtection="1">
      <alignment horizontal="center"/>
      <protection hidden="1"/>
    </xf>
    <xf numFmtId="4" fontId="4" fillId="0" borderId="16" xfId="0" applyNumberFormat="1" applyFont="1" applyFill="1" applyBorder="1" applyAlignment="1" applyProtection="1">
      <alignment horizontal="center"/>
      <protection hidden="1"/>
    </xf>
    <xf numFmtId="0" fontId="4" fillId="0" borderId="28" xfId="0" applyFont="1" applyFill="1" applyBorder="1" applyAlignment="1" applyProtection="1">
      <alignment horizontal="left" vertical="center" wrapText="1"/>
      <protection hidden="1"/>
    </xf>
    <xf numFmtId="10" fontId="4" fillId="3" borderId="6" xfId="3" applyNumberFormat="1" applyFont="1" applyFill="1" applyBorder="1" applyAlignment="1" applyProtection="1">
      <alignment horizontal="right"/>
      <protection hidden="1"/>
    </xf>
    <xf numFmtId="10" fontId="4" fillId="0" borderId="28" xfId="3" applyNumberFormat="1" applyFont="1" applyFill="1" applyBorder="1" applyAlignment="1" applyProtection="1">
      <alignment horizontal="right"/>
      <protection locked="0"/>
    </xf>
    <xf numFmtId="10" fontId="4" fillId="0" borderId="16" xfId="3" applyNumberFormat="1" applyFont="1" applyFill="1" applyBorder="1" applyAlignment="1" applyProtection="1">
      <alignment horizontal="right"/>
      <protection locked="0"/>
    </xf>
    <xf numFmtId="0" fontId="5" fillId="0" borderId="40" xfId="0" applyFont="1" applyFill="1" applyBorder="1" applyAlignment="1" applyProtection="1">
      <alignment horizontal="center" vertical="center" wrapText="1"/>
      <protection hidden="1"/>
    </xf>
    <xf numFmtId="0" fontId="5" fillId="0" borderId="29" xfId="0" applyFont="1" applyFill="1" applyBorder="1" applyAlignment="1" applyProtection="1">
      <alignment horizontal="center" vertical="center" wrapText="1"/>
      <protection hidden="1"/>
    </xf>
    <xf numFmtId="0" fontId="16" fillId="0" borderId="28" xfId="0" applyFont="1" applyFill="1" applyBorder="1" applyAlignment="1" applyProtection="1">
      <alignment horizontal="left" vertical="center" wrapText="1"/>
      <protection hidden="1"/>
    </xf>
    <xf numFmtId="0" fontId="16" fillId="0" borderId="44" xfId="0" applyFont="1" applyFill="1" applyBorder="1" applyAlignment="1" applyProtection="1">
      <alignment horizontal="left" vertical="center"/>
      <protection hidden="1"/>
    </xf>
    <xf numFmtId="0" fontId="16" fillId="0" borderId="16" xfId="0" applyFont="1" applyFill="1" applyBorder="1" applyAlignment="1" applyProtection="1">
      <alignment horizontal="left" vertical="center"/>
      <protection hidden="1"/>
    </xf>
    <xf numFmtId="0" fontId="16" fillId="0" borderId="28" xfId="0" applyFont="1" applyFill="1" applyBorder="1" applyAlignment="1" applyProtection="1">
      <alignment horizontal="left" vertical="center" shrinkToFit="1"/>
      <protection hidden="1"/>
    </xf>
    <xf numFmtId="2" fontId="16" fillId="4" borderId="28" xfId="3" applyNumberFormat="1" applyFont="1" applyFill="1" applyBorder="1" applyAlignment="1" applyProtection="1">
      <alignment horizontal="right"/>
      <protection hidden="1"/>
    </xf>
    <xf numFmtId="2" fontId="16" fillId="4" borderId="16" xfId="3" applyNumberFormat="1" applyFont="1" applyFill="1" applyBorder="1" applyAlignment="1" applyProtection="1">
      <alignment horizontal="right"/>
      <protection hidden="1"/>
    </xf>
    <xf numFmtId="0" fontId="5" fillId="0" borderId="41" xfId="0" applyFont="1" applyFill="1" applyBorder="1" applyAlignment="1" applyProtection="1">
      <alignment horizontal="center" vertical="center" wrapText="1"/>
      <protection hidden="1"/>
    </xf>
    <xf numFmtId="0" fontId="4" fillId="0" borderId="28" xfId="0" applyFont="1" applyFill="1" applyBorder="1" applyAlignment="1" applyProtection="1">
      <alignment horizontal="center" vertical="center" wrapText="1" shrinkToFit="1"/>
      <protection hidden="1"/>
    </xf>
    <xf numFmtId="0" fontId="4" fillId="0" borderId="44" xfId="0" applyFont="1" applyFill="1" applyBorder="1" applyAlignment="1" applyProtection="1">
      <alignment horizontal="center" vertical="center" wrapText="1" shrinkToFit="1"/>
      <protection hidden="1"/>
    </xf>
    <xf numFmtId="0" fontId="4" fillId="0" borderId="16" xfId="0" applyFont="1" applyFill="1" applyBorder="1" applyAlignment="1" applyProtection="1">
      <alignment horizontal="center" vertical="center" wrapText="1" shrinkToFit="1"/>
      <protection hidden="1"/>
    </xf>
    <xf numFmtId="10" fontId="4" fillId="3" borderId="28" xfId="3" applyNumberFormat="1" applyFont="1" applyFill="1" applyBorder="1" applyAlignment="1" applyProtection="1">
      <alignment horizontal="right"/>
      <protection locked="0"/>
    </xf>
    <xf numFmtId="10" fontId="4" fillId="3" borderId="16" xfId="3" applyNumberFormat="1" applyFont="1" applyFill="1" applyBorder="1" applyAlignment="1" applyProtection="1">
      <alignment horizontal="right"/>
      <protection locked="0"/>
    </xf>
    <xf numFmtId="0" fontId="16" fillId="0" borderId="27" xfId="0" applyFont="1" applyBorder="1" applyAlignment="1" applyProtection="1">
      <alignment horizontal="left"/>
      <protection hidden="1"/>
    </xf>
    <xf numFmtId="0" fontId="4" fillId="0" borderId="55" xfId="0" applyFont="1" applyFill="1" applyBorder="1" applyAlignment="1" applyProtection="1">
      <alignment horizontal="center" vertical="center" textRotation="45"/>
      <protection hidden="1"/>
    </xf>
    <xf numFmtId="0" fontId="4" fillId="0" borderId="56" xfId="0" applyFont="1" applyFill="1" applyBorder="1" applyAlignment="1" applyProtection="1">
      <alignment horizontal="center" vertical="center" textRotation="45"/>
      <protection hidden="1"/>
    </xf>
    <xf numFmtId="0" fontId="4" fillId="3" borderId="6" xfId="2" applyFont="1" applyFill="1" applyBorder="1" applyAlignment="1">
      <alignment horizontal="left" vertical="center" wrapText="1"/>
    </xf>
    <xf numFmtId="0" fontId="15" fillId="4" borderId="6" xfId="2" applyFont="1" applyFill="1" applyBorder="1" applyAlignment="1" applyProtection="1">
      <alignment horizontal="center" vertical="center" wrapText="1"/>
      <protection locked="0"/>
    </xf>
    <xf numFmtId="0" fontId="4" fillId="3" borderId="14" xfId="2" applyFont="1" applyFill="1" applyBorder="1" applyAlignment="1">
      <alignment horizontal="left" vertical="center" wrapText="1"/>
    </xf>
    <xf numFmtId="0" fontId="2" fillId="3" borderId="6" xfId="0" applyFont="1" applyFill="1" applyBorder="1" applyAlignment="1">
      <alignment horizontal="left"/>
    </xf>
    <xf numFmtId="14" fontId="15" fillId="3" borderId="6" xfId="2" applyNumberFormat="1" applyFont="1" applyFill="1" applyBorder="1" applyAlignment="1" applyProtection="1">
      <alignment horizontal="center" vertical="center" wrapText="1"/>
    </xf>
  </cellXfs>
  <cellStyles count="4">
    <cellStyle name="Гиперссылка" xfId="1" builtinId="8"/>
    <cellStyle name="Обычный" xfId="0" builtinId="0"/>
    <cellStyle name="Обычный 2" xfId="2"/>
    <cellStyle name="Процентный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Lines="40" dropStyle="combo" dx="22" fmlaLink="$H$14" fmlaRange="$AA$10:$AA$11" sel="2" val="0"/>
</file>

<file path=xl/ctrlProps/ctrlProp2.xml><?xml version="1.0" encoding="utf-8"?>
<formControlPr xmlns="http://schemas.microsoft.com/office/spreadsheetml/2009/9/main" objectType="Drop" dropLines="40" dropStyle="combo" dx="22" fmlaLink="$J$15" fmlaRange="$AG$7:$AG$8" sel="2"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219075</xdr:colOff>
      <xdr:row>2</xdr:row>
      <xdr:rowOff>57150</xdr:rowOff>
    </xdr:from>
    <xdr:to>
      <xdr:col>1</xdr:col>
      <xdr:colOff>3971925</xdr:colOff>
      <xdr:row>2</xdr:row>
      <xdr:rowOff>476250</xdr:rowOff>
    </xdr:to>
    <xdr:pic>
      <xdr:nvPicPr>
        <xdr:cNvPr id="5384" name="Picture 2" descr="C:\Users\ozimovchenko\Documents\лого\2.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57650" y="295275"/>
          <a:ext cx="37528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9525</xdr:colOff>
          <xdr:row>13</xdr:row>
          <xdr:rowOff>9525</xdr:rowOff>
        </xdr:from>
        <xdr:to>
          <xdr:col>9</xdr:col>
          <xdr:colOff>19050</xdr:colOff>
          <xdr:row>13</xdr:row>
          <xdr:rowOff>266700</xdr:rowOff>
        </xdr:to>
        <xdr:sp macro="" textlink="">
          <xdr:nvSpPr>
            <xdr:cNvPr id="6146" name="Drop Down 2" hidden="1">
              <a:extLst>
                <a:ext uri="{63B3BB69-23CF-44E3-9099-C40C66FF867C}">
                  <a14:compatExt spid="_x0000_s61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9</xdr:col>
      <xdr:colOff>466725</xdr:colOff>
      <xdr:row>2</xdr:row>
      <xdr:rowOff>238125</xdr:rowOff>
    </xdr:from>
    <xdr:to>
      <xdr:col>15</xdr:col>
      <xdr:colOff>171450</xdr:colOff>
      <xdr:row>19</xdr:row>
      <xdr:rowOff>95250</xdr:rowOff>
    </xdr:to>
    <xdr:pic>
      <xdr:nvPicPr>
        <xdr:cNvPr id="6214" name="Рисунок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33650" t="12350" r="33533" b="33669"/>
        <a:stretch>
          <a:fillRect/>
        </a:stretch>
      </xdr:blipFill>
      <xdr:spPr bwMode="auto">
        <a:xfrm>
          <a:off x="7867650" y="942975"/>
          <a:ext cx="4333875" cy="310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9</xdr:col>
          <xdr:colOff>0</xdr:colOff>
          <xdr:row>13</xdr:row>
          <xdr:rowOff>190500</xdr:rowOff>
        </xdr:from>
        <xdr:to>
          <xdr:col>11</xdr:col>
          <xdr:colOff>0</xdr:colOff>
          <xdr:row>16</xdr:row>
          <xdr:rowOff>28575</xdr:rowOff>
        </xdr:to>
        <xdr:sp macro="" textlink="">
          <xdr:nvSpPr>
            <xdr:cNvPr id="7169" name="Drop Down 1" hidden="1">
              <a:extLst>
                <a:ext uri="{63B3BB69-23CF-44E3-9099-C40C66FF867C}">
                  <a14:compatExt spid="_x0000_s71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editAs="oneCell">
    <xdr:from>
      <xdr:col>11</xdr:col>
      <xdr:colOff>361950</xdr:colOff>
      <xdr:row>12</xdr:row>
      <xdr:rowOff>171450</xdr:rowOff>
    </xdr:from>
    <xdr:to>
      <xdr:col>18</xdr:col>
      <xdr:colOff>285750</xdr:colOff>
      <xdr:row>16</xdr:row>
      <xdr:rowOff>66675</xdr:rowOff>
    </xdr:to>
    <xdr:pic>
      <xdr:nvPicPr>
        <xdr:cNvPr id="7182" name="Рисунок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72625" y="1228725"/>
          <a:ext cx="547687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ukrgasbank.com/" TargetMode="External"/><Relationship Id="rId1" Type="http://schemas.openxmlformats.org/officeDocument/2006/relationships/hyperlink" Target="mailto:contactcentre@ukrgasbank.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topLeftCell="A29" zoomScaleNormal="100" workbookViewId="0">
      <selection activeCell="B19" sqref="B19"/>
    </sheetView>
  </sheetViews>
  <sheetFormatPr defaultRowHeight="15" x14ac:dyDescent="0.2"/>
  <cols>
    <col min="1" max="1" width="57.5703125" style="1" customWidth="1"/>
    <col min="2" max="2" width="63.5703125" style="41" customWidth="1"/>
    <col min="3" max="3" width="10" style="41" customWidth="1"/>
    <col min="4" max="5" width="10.42578125" style="41" customWidth="1"/>
    <col min="6" max="6" width="9.140625" style="41"/>
    <col min="7" max="7" width="10" style="41" customWidth="1"/>
    <col min="8" max="8" width="10.85546875" style="41" customWidth="1"/>
    <col min="9" max="16384" width="9.140625" style="41"/>
  </cols>
  <sheetData>
    <row r="1" spans="1:2" ht="30" hidden="1" x14ac:dyDescent="0.2">
      <c r="B1" s="73" t="s">
        <v>104</v>
      </c>
    </row>
    <row r="2" spans="1:2" ht="18.75" customHeight="1" x14ac:dyDescent="0.2">
      <c r="A2" s="146" t="s">
        <v>3</v>
      </c>
      <c r="B2" s="146"/>
    </row>
    <row r="3" spans="1:2" ht="38.25" customHeight="1" thickBot="1" x14ac:dyDescent="0.25"/>
    <row r="4" spans="1:2" ht="18.75" customHeight="1" thickBot="1" x14ac:dyDescent="0.25">
      <c r="A4" s="147" t="s">
        <v>4</v>
      </c>
      <c r="B4" s="148"/>
    </row>
    <row r="5" spans="1:2" ht="30.95" customHeight="1" thickBot="1" x14ac:dyDescent="0.25">
      <c r="A5" s="149" t="s">
        <v>172</v>
      </c>
      <c r="B5" s="150"/>
    </row>
    <row r="6" spans="1:2" ht="20.25" customHeight="1" x14ac:dyDescent="0.2">
      <c r="A6" s="142" t="s">
        <v>5</v>
      </c>
      <c r="B6" s="143"/>
    </row>
    <row r="7" spans="1:2" ht="29.25" customHeight="1" x14ac:dyDescent="0.2">
      <c r="A7" s="77" t="s">
        <v>6</v>
      </c>
      <c r="B7" s="78" t="s">
        <v>7</v>
      </c>
    </row>
    <row r="8" spans="1:2" ht="28.5" customHeight="1" x14ac:dyDescent="0.2">
      <c r="A8" s="77" t="s">
        <v>8</v>
      </c>
      <c r="B8" s="78" t="s">
        <v>9</v>
      </c>
    </row>
    <row r="9" spans="1:2" ht="19.5" customHeight="1" x14ac:dyDescent="0.2">
      <c r="A9" s="77" t="s">
        <v>10</v>
      </c>
      <c r="B9" s="78" t="s">
        <v>11</v>
      </c>
    </row>
    <row r="10" spans="1:2" ht="33.75" customHeight="1" x14ac:dyDescent="0.2">
      <c r="A10" s="77" t="s">
        <v>12</v>
      </c>
      <c r="B10" s="48" t="s">
        <v>13</v>
      </c>
    </row>
    <row r="11" spans="1:2" ht="48" customHeight="1" x14ac:dyDescent="0.2">
      <c r="A11" s="77" t="s">
        <v>14</v>
      </c>
      <c r="B11" s="48" t="s">
        <v>15</v>
      </c>
    </row>
    <row r="12" spans="1:2" ht="21.75" customHeight="1" x14ac:dyDescent="0.2">
      <c r="A12" s="77" t="s">
        <v>16</v>
      </c>
      <c r="B12" s="44" t="s">
        <v>96</v>
      </c>
    </row>
    <row r="13" spans="1:2" ht="28.5" customHeight="1" x14ac:dyDescent="0.2">
      <c r="A13" s="77" t="s">
        <v>17</v>
      </c>
      <c r="B13" s="75" t="s">
        <v>97</v>
      </c>
    </row>
    <row r="14" spans="1:2" ht="16.5" customHeight="1" x14ac:dyDescent="0.2">
      <c r="A14" s="77" t="s">
        <v>18</v>
      </c>
      <c r="B14" s="42" t="s">
        <v>98</v>
      </c>
    </row>
    <row r="15" spans="1:2" ht="17.25" customHeight="1" thickBot="1" x14ac:dyDescent="0.25">
      <c r="A15" s="2" t="s">
        <v>19</v>
      </c>
      <c r="B15" s="43" t="s">
        <v>99</v>
      </c>
    </row>
    <row r="16" spans="1:2" ht="21" customHeight="1" x14ac:dyDescent="0.2">
      <c r="A16" s="142" t="s">
        <v>20</v>
      </c>
      <c r="B16" s="143"/>
    </row>
    <row r="17" spans="1:2" ht="62.25" customHeight="1" x14ac:dyDescent="0.2">
      <c r="A17" s="77" t="s">
        <v>21</v>
      </c>
      <c r="B17" s="78" t="s">
        <v>173</v>
      </c>
    </row>
    <row r="18" spans="1:2" ht="65.45" customHeight="1" x14ac:dyDescent="0.2">
      <c r="A18" s="77" t="s">
        <v>23</v>
      </c>
      <c r="B18" s="78" t="s">
        <v>174</v>
      </c>
    </row>
    <row r="19" spans="1:2" ht="111.95" customHeight="1" x14ac:dyDescent="0.2">
      <c r="A19" s="77" t="s">
        <v>24</v>
      </c>
      <c r="B19" s="75" t="s">
        <v>175</v>
      </c>
    </row>
    <row r="20" spans="1:2" ht="33" customHeight="1" x14ac:dyDescent="0.2">
      <c r="A20" s="77" t="s">
        <v>25</v>
      </c>
      <c r="B20" s="78" t="s">
        <v>108</v>
      </c>
    </row>
    <row r="21" spans="1:2" ht="38.25" customHeight="1" x14ac:dyDescent="0.2">
      <c r="A21" s="77" t="s">
        <v>26</v>
      </c>
      <c r="B21" s="75" t="s">
        <v>109</v>
      </c>
    </row>
    <row r="22" spans="1:2" ht="92.45" customHeight="1" thickBot="1" x14ac:dyDescent="0.25">
      <c r="A22" s="39" t="s">
        <v>27</v>
      </c>
      <c r="B22" s="40" t="s">
        <v>176</v>
      </c>
    </row>
    <row r="23" spans="1:2" ht="30.75" customHeight="1" x14ac:dyDescent="0.2">
      <c r="A23" s="142" t="s">
        <v>28</v>
      </c>
      <c r="B23" s="143"/>
    </row>
    <row r="24" spans="1:2" ht="41.25" customHeight="1" x14ac:dyDescent="0.2">
      <c r="A24" s="77" t="s">
        <v>29</v>
      </c>
      <c r="B24" s="104" t="s">
        <v>177</v>
      </c>
    </row>
    <row r="25" spans="1:2" ht="22.5" customHeight="1" x14ac:dyDescent="0.2">
      <c r="A25" s="77" t="s">
        <v>30</v>
      </c>
      <c r="B25" s="76" t="s">
        <v>100</v>
      </c>
    </row>
    <row r="26" spans="1:2" ht="49.5" customHeight="1" x14ac:dyDescent="0.2">
      <c r="A26" s="74" t="s">
        <v>31</v>
      </c>
      <c r="B26" s="75"/>
    </row>
    <row r="27" spans="1:2" s="50" customFormat="1" ht="21.75" customHeight="1" x14ac:dyDescent="0.2">
      <c r="A27" s="74" t="s">
        <v>105</v>
      </c>
      <c r="B27" s="3" t="s">
        <v>178</v>
      </c>
    </row>
    <row r="28" spans="1:2" s="54" customFormat="1" ht="21.75" customHeight="1" x14ac:dyDescent="0.2">
      <c r="A28" s="74" t="s">
        <v>106</v>
      </c>
      <c r="B28" s="3" t="s">
        <v>127</v>
      </c>
    </row>
    <row r="29" spans="1:2" s="54" customFormat="1" ht="67.5" customHeight="1" x14ac:dyDescent="0.2">
      <c r="A29" s="74" t="s">
        <v>107</v>
      </c>
      <c r="B29" s="3" t="s">
        <v>128</v>
      </c>
    </row>
    <row r="30" spans="1:2" s="106" customFormat="1" ht="45.6" customHeight="1" x14ac:dyDescent="0.2">
      <c r="A30" s="105" t="s">
        <v>166</v>
      </c>
      <c r="B30" s="3"/>
    </row>
    <row r="31" spans="1:2" s="106" customFormat="1" ht="26.45" customHeight="1" x14ac:dyDescent="0.2">
      <c r="A31" s="105" t="s">
        <v>38</v>
      </c>
      <c r="B31" s="3" t="s">
        <v>167</v>
      </c>
    </row>
    <row r="32" spans="1:2" s="106" customFormat="1" ht="22.5" customHeight="1" x14ac:dyDescent="0.2">
      <c r="A32" s="105" t="s">
        <v>168</v>
      </c>
      <c r="B32" s="3" t="s">
        <v>169</v>
      </c>
    </row>
    <row r="33" spans="1:11" ht="18.75" customHeight="1" x14ac:dyDescent="0.2">
      <c r="A33" s="153" t="s">
        <v>32</v>
      </c>
      <c r="B33" s="154"/>
    </row>
    <row r="34" spans="1:11" ht="34.5" customHeight="1" thickBot="1" x14ac:dyDescent="0.25">
      <c r="A34" s="38" t="s">
        <v>37</v>
      </c>
      <c r="B34" s="51" t="s">
        <v>101</v>
      </c>
    </row>
    <row r="35" spans="1:11" ht="21.75" customHeight="1" x14ac:dyDescent="0.2">
      <c r="A35" s="142" t="s">
        <v>102</v>
      </c>
      <c r="B35" s="143"/>
      <c r="E35" s="141"/>
      <c r="F35" s="141"/>
      <c r="G35" s="141"/>
      <c r="H35" s="141"/>
      <c r="I35" s="141"/>
      <c r="J35" s="141"/>
      <c r="K35" s="141"/>
    </row>
    <row r="36" spans="1:11" x14ac:dyDescent="0.2">
      <c r="A36" s="77" t="s">
        <v>39</v>
      </c>
      <c r="B36" s="75" t="s">
        <v>103</v>
      </c>
    </row>
    <row r="37" spans="1:11" x14ac:dyDescent="0.2">
      <c r="A37" s="77" t="s">
        <v>40</v>
      </c>
      <c r="B37" s="75" t="s">
        <v>103</v>
      </c>
    </row>
    <row r="38" spans="1:11" s="52" customFormat="1" ht="30" x14ac:dyDescent="0.2">
      <c r="A38" s="77" t="s">
        <v>41</v>
      </c>
      <c r="B38" s="75" t="s">
        <v>119</v>
      </c>
    </row>
    <row r="39" spans="1:11" ht="117.6" customHeight="1" x14ac:dyDescent="0.2">
      <c r="A39" s="77" t="s">
        <v>110</v>
      </c>
      <c r="B39" s="75" t="s">
        <v>179</v>
      </c>
    </row>
    <row r="40" spans="1:11" s="137" customFormat="1" ht="222.95" customHeight="1" thickBot="1" x14ac:dyDescent="0.25">
      <c r="A40" s="138" t="s">
        <v>170</v>
      </c>
      <c r="B40" s="139" t="s">
        <v>171</v>
      </c>
    </row>
    <row r="41" spans="1:11" ht="21.75" customHeight="1" x14ac:dyDescent="0.2">
      <c r="A41" s="142" t="s">
        <v>42</v>
      </c>
      <c r="B41" s="143"/>
    </row>
    <row r="42" spans="1:11" ht="43.5" customHeight="1" x14ac:dyDescent="0.2">
      <c r="A42" s="144" t="s">
        <v>43</v>
      </c>
      <c r="B42" s="145"/>
    </row>
    <row r="43" spans="1:11" ht="24.75" customHeight="1" x14ac:dyDescent="0.2">
      <c r="A43" s="156" t="s">
        <v>92</v>
      </c>
      <c r="B43" s="157"/>
    </row>
    <row r="44" spans="1:11" ht="60" customHeight="1" x14ac:dyDescent="0.2">
      <c r="A44" s="77" t="s">
        <v>44</v>
      </c>
      <c r="B44" s="53" t="s">
        <v>111</v>
      </c>
    </row>
    <row r="45" spans="1:11" ht="38.25" customHeight="1" x14ac:dyDescent="0.2">
      <c r="A45" s="151" t="s">
        <v>45</v>
      </c>
      <c r="B45" s="152"/>
    </row>
    <row r="46" spans="1:11" ht="50.25" customHeight="1" thickBot="1" x14ac:dyDescent="0.25">
      <c r="A46" s="158" t="s">
        <v>46</v>
      </c>
      <c r="B46" s="159"/>
    </row>
    <row r="47" spans="1:11" ht="22.5" customHeight="1" x14ac:dyDescent="0.2">
      <c r="A47" s="79" t="s">
        <v>47</v>
      </c>
      <c r="B47" s="80" t="s">
        <v>48</v>
      </c>
    </row>
    <row r="48" spans="1:11" ht="19.5" customHeight="1" x14ac:dyDescent="0.2">
      <c r="A48" s="45">
        <f ca="1">TODAY()</f>
        <v>44392</v>
      </c>
      <c r="B48" s="81">
        <f ca="1">TODAY()</f>
        <v>44392</v>
      </c>
    </row>
    <row r="49" spans="1:2" ht="31.5" customHeight="1" x14ac:dyDescent="0.2">
      <c r="A49" s="144" t="s">
        <v>49</v>
      </c>
      <c r="B49" s="49"/>
    </row>
    <row r="50" spans="1:2" ht="17.25" customHeight="1" x14ac:dyDescent="0.2">
      <c r="A50" s="144"/>
      <c r="B50" s="3" t="s">
        <v>50</v>
      </c>
    </row>
    <row r="51" spans="1:2" ht="38.25" customHeight="1" x14ac:dyDescent="0.2">
      <c r="A51" s="151" t="s">
        <v>51</v>
      </c>
      <c r="B51" s="152"/>
    </row>
    <row r="52" spans="1:2" ht="54.75" customHeight="1" x14ac:dyDescent="0.2">
      <c r="A52" s="151" t="s">
        <v>52</v>
      </c>
      <c r="B52" s="152"/>
    </row>
    <row r="53" spans="1:2" ht="18" customHeight="1" x14ac:dyDescent="0.2">
      <c r="A53" s="4" t="s">
        <v>95</v>
      </c>
      <c r="B53" s="46">
        <f ca="1">TODAY()</f>
        <v>44392</v>
      </c>
    </row>
    <row r="54" spans="1:2" ht="30.75" customHeight="1" x14ac:dyDescent="0.2">
      <c r="A54" s="144" t="s">
        <v>53</v>
      </c>
      <c r="B54" s="49"/>
    </row>
    <row r="55" spans="1:2" ht="17.25" customHeight="1" thickBot="1" x14ac:dyDescent="0.25">
      <c r="A55" s="155"/>
      <c r="B55" s="47" t="s">
        <v>94</v>
      </c>
    </row>
  </sheetData>
  <sheetProtection formatCells="0" formatColumns="0" formatRows="0" insertColumns="0" insertRows="0" insertHyperlinks="0" deleteColumns="0" deleteRows="0" sort="0" autoFilter="0" pivotTables="0"/>
  <mergeCells count="18">
    <mergeCell ref="A51:B51"/>
    <mergeCell ref="A33:B33"/>
    <mergeCell ref="A35:B35"/>
    <mergeCell ref="A23:B23"/>
    <mergeCell ref="A54:A55"/>
    <mergeCell ref="A43:B43"/>
    <mergeCell ref="A45:B45"/>
    <mergeCell ref="A46:B46"/>
    <mergeCell ref="A49:A50"/>
    <mergeCell ref="A52:B52"/>
    <mergeCell ref="E35:K35"/>
    <mergeCell ref="A41:B41"/>
    <mergeCell ref="A42:B42"/>
    <mergeCell ref="A2:B2"/>
    <mergeCell ref="A4:B4"/>
    <mergeCell ref="A5:B5"/>
    <mergeCell ref="A6:B6"/>
    <mergeCell ref="A16:B16"/>
  </mergeCells>
  <hyperlinks>
    <hyperlink ref="B14" r:id="rId1"/>
    <hyperlink ref="B15" r:id="rId2"/>
    <hyperlink ref="B34" location="'Додаток до Паспорту '!A1" display="Наведено у Додатку до цього Паспорту"/>
  </hyperlinks>
  <pageMargins left="0.70866141732283472" right="0.51181102362204722" top="0.35433070866141736" bottom="0.35433070866141736" header="0.31496062992125984" footer="0.31496062992125984"/>
  <pageSetup paperSize="9" scale="75" orientation="portrait" r:id="rId3"/>
  <rowBreaks count="1" manualBreakCount="1">
    <brk id="29" max="1" man="1"/>
  </rowBreaks>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3">
    <pageSetUpPr fitToPage="1"/>
  </sheetPr>
  <dimension ref="A1:AJ450"/>
  <sheetViews>
    <sheetView showGridLines="0" zoomScaleNormal="100" workbookViewId="0">
      <selection activeCell="O27" sqref="O27"/>
    </sheetView>
  </sheetViews>
  <sheetFormatPr defaultRowHeight="15" zeroHeight="1" x14ac:dyDescent="0.25"/>
  <cols>
    <col min="1" max="1" width="14.140625" style="6" customWidth="1"/>
    <col min="2" max="2" width="12.140625" style="6" customWidth="1"/>
    <col min="3" max="4" width="11.42578125" style="6" customWidth="1"/>
    <col min="5" max="5" width="13.28515625" style="6" customWidth="1"/>
    <col min="6" max="6" width="11.5703125" style="6" customWidth="1"/>
    <col min="7" max="7" width="11.85546875" style="6" customWidth="1"/>
    <col min="8" max="8" width="12.42578125" style="6" customWidth="1"/>
    <col min="9" max="9" width="12.7109375" style="7" customWidth="1"/>
    <col min="10" max="10" width="12.42578125" style="7" customWidth="1"/>
    <col min="11" max="11" width="12.140625" style="7" customWidth="1"/>
    <col min="12" max="12" width="11" style="7" customWidth="1"/>
    <col min="13" max="13" width="12" style="7" customWidth="1"/>
    <col min="14" max="14" width="11.28515625" style="7" customWidth="1"/>
    <col min="15" max="16" width="10.5703125" style="5" customWidth="1"/>
    <col min="17" max="17" width="11.140625" style="5" hidden="1" customWidth="1"/>
    <col min="18" max="18" width="10.42578125" style="6" hidden="1" customWidth="1"/>
    <col min="19" max="19" width="10.7109375" style="6" hidden="1" customWidth="1"/>
    <col min="20" max="20" width="11.7109375" style="6" hidden="1" customWidth="1"/>
    <col min="21" max="21" width="11.140625" style="6" hidden="1" customWidth="1"/>
    <col min="22" max="22" width="10.5703125" style="6" hidden="1" customWidth="1"/>
    <col min="23" max="23" width="10.7109375" style="6" customWidth="1"/>
    <col min="24" max="24" width="9.140625" style="6" customWidth="1"/>
    <col min="25" max="29" width="9.140625" style="6" hidden="1" customWidth="1"/>
    <col min="30" max="31" width="9.140625" style="6" customWidth="1"/>
    <col min="32" max="240" width="9.140625" style="6"/>
    <col min="241" max="241" width="13.7109375" style="6" customWidth="1"/>
    <col min="242" max="16384" width="9.140625" style="6"/>
  </cols>
  <sheetData>
    <row r="1" spans="1:28" ht="27.75" customHeight="1" x14ac:dyDescent="0.25">
      <c r="A1" s="201" t="s">
        <v>104</v>
      </c>
      <c r="B1" s="201"/>
      <c r="C1" s="201"/>
      <c r="D1" s="201"/>
      <c r="E1" s="201"/>
      <c r="F1" s="201"/>
      <c r="G1" s="201"/>
      <c r="H1" s="201"/>
      <c r="I1" s="201"/>
      <c r="O1" s="6"/>
    </row>
    <row r="2" spans="1:28" ht="27.75" customHeight="1" x14ac:dyDescent="0.25">
      <c r="A2" s="212" t="s">
        <v>3</v>
      </c>
      <c r="B2" s="212"/>
      <c r="C2" s="212"/>
      <c r="D2" s="212"/>
      <c r="E2" s="212"/>
      <c r="F2" s="212"/>
      <c r="G2" s="212"/>
      <c r="H2" s="212"/>
      <c r="I2" s="212"/>
    </row>
    <row r="3" spans="1:28" ht="24.75" customHeight="1" x14ac:dyDescent="0.25">
      <c r="A3" s="213" t="s">
        <v>54</v>
      </c>
      <c r="B3" s="213"/>
      <c r="C3" s="213"/>
      <c r="D3" s="213"/>
      <c r="E3" s="213"/>
      <c r="F3" s="213"/>
      <c r="G3" s="213"/>
      <c r="H3" s="213"/>
      <c r="I3" s="213"/>
    </row>
    <row r="4" spans="1:28" ht="45.75" customHeight="1" x14ac:dyDescent="0.25">
      <c r="A4" s="214" t="s">
        <v>130</v>
      </c>
      <c r="B4" s="215"/>
      <c r="C4" s="215"/>
      <c r="D4" s="215"/>
      <c r="E4" s="215"/>
      <c r="F4" s="215"/>
      <c r="G4" s="215"/>
      <c r="H4" s="215"/>
      <c r="I4" s="215"/>
    </row>
    <row r="5" spans="1:28" hidden="1" x14ac:dyDescent="0.25"/>
    <row r="6" spans="1:28" ht="15.75" hidden="1" customHeight="1" x14ac:dyDescent="0.25"/>
    <row r="7" spans="1:28" ht="7.5" hidden="1" customHeight="1" x14ac:dyDescent="0.25"/>
    <row r="8" spans="1:28" x14ac:dyDescent="0.25">
      <c r="A8" s="216" t="s">
        <v>61</v>
      </c>
      <c r="B8" s="216"/>
      <c r="C8" s="216"/>
      <c r="D8" s="216"/>
      <c r="E8" s="216"/>
      <c r="F8" s="216"/>
      <c r="G8" s="216"/>
      <c r="H8" s="216"/>
      <c r="I8" s="216"/>
      <c r="J8" s="55"/>
      <c r="K8" s="11"/>
      <c r="L8" s="11"/>
      <c r="M8" s="11"/>
      <c r="N8" s="11"/>
      <c r="R8" s="5"/>
      <c r="S8" s="5"/>
      <c r="T8" s="5"/>
      <c r="U8" s="5"/>
      <c r="V8" s="5"/>
      <c r="W8" s="5"/>
    </row>
    <row r="9" spans="1:28" ht="19.5" customHeight="1" x14ac:dyDescent="0.25">
      <c r="A9" s="208" t="s">
        <v>129</v>
      </c>
      <c r="B9" s="208"/>
      <c r="C9" s="208"/>
      <c r="D9" s="208"/>
      <c r="E9" s="208"/>
      <c r="F9" s="208"/>
      <c r="G9" s="208"/>
      <c r="H9" s="209">
        <v>270000</v>
      </c>
      <c r="I9" s="209"/>
      <c r="J9" s="31"/>
      <c r="K9" s="31"/>
      <c r="L9" s="29"/>
      <c r="M9" s="29"/>
      <c r="N9" s="29"/>
      <c r="R9" s="5"/>
      <c r="S9" s="5"/>
      <c r="T9" s="5"/>
      <c r="U9" s="5"/>
      <c r="V9" s="5"/>
      <c r="W9" s="5"/>
    </row>
    <row r="10" spans="1:28" x14ac:dyDescent="0.25">
      <c r="A10" s="208" t="s">
        <v>58</v>
      </c>
      <c r="B10" s="208"/>
      <c r="C10" s="208"/>
      <c r="D10" s="208"/>
      <c r="E10" s="208"/>
      <c r="F10" s="208"/>
      <c r="G10" s="208"/>
      <c r="H10" s="210">
        <v>0.4</v>
      </c>
      <c r="I10" s="210"/>
      <c r="J10" s="56"/>
      <c r="K10" s="25"/>
      <c r="L10" s="25"/>
      <c r="M10" s="25"/>
      <c r="N10" s="25"/>
      <c r="O10" s="25"/>
      <c r="P10" s="6"/>
      <c r="Q10" s="6"/>
      <c r="S10" s="12"/>
      <c r="T10" s="12"/>
      <c r="U10" s="12"/>
      <c r="V10" s="12"/>
      <c r="W10" s="13"/>
      <c r="X10" s="5"/>
      <c r="Y10" s="5"/>
      <c r="Z10" s="69"/>
      <c r="AA10" s="71" t="s">
        <v>2</v>
      </c>
      <c r="AB10" s="70" t="s">
        <v>0</v>
      </c>
    </row>
    <row r="11" spans="1:28" ht="15.75" customHeight="1" x14ac:dyDescent="0.25">
      <c r="A11" s="208" t="s">
        <v>22</v>
      </c>
      <c r="B11" s="208"/>
      <c r="C11" s="208"/>
      <c r="D11" s="208"/>
      <c r="E11" s="208"/>
      <c r="F11" s="208"/>
      <c r="G11" s="208"/>
      <c r="H11" s="211">
        <f>H9-H9*avans</f>
        <v>162000</v>
      </c>
      <c r="I11" s="211"/>
      <c r="J11" s="56"/>
      <c r="K11" s="25"/>
      <c r="L11" s="25"/>
      <c r="M11" s="25"/>
      <c r="N11" s="25"/>
      <c r="O11" s="25"/>
      <c r="P11" s="6"/>
      <c r="Q11" s="6"/>
      <c r="W11" s="14"/>
      <c r="X11" s="5"/>
      <c r="Y11" s="5"/>
      <c r="Z11" s="69"/>
      <c r="AA11" s="72" t="s">
        <v>57</v>
      </c>
      <c r="AB11" s="70" t="s">
        <v>1</v>
      </c>
    </row>
    <row r="12" spans="1:28" ht="18.75" customHeight="1" x14ac:dyDescent="0.25">
      <c r="A12" s="202" t="s">
        <v>55</v>
      </c>
      <c r="B12" s="202"/>
      <c r="C12" s="202"/>
      <c r="D12" s="202"/>
      <c r="E12" s="202"/>
      <c r="F12" s="202"/>
      <c r="G12" s="202"/>
      <c r="H12" s="203">
        <v>36</v>
      </c>
      <c r="I12" s="203"/>
      <c r="J12" s="56"/>
      <c r="K12" s="25"/>
      <c r="L12" s="25"/>
      <c r="M12" s="25"/>
      <c r="N12" s="25"/>
      <c r="O12" s="25"/>
      <c r="P12" s="6"/>
      <c r="Q12" s="6"/>
      <c r="S12" s="15"/>
      <c r="T12" s="15"/>
      <c r="U12" s="15"/>
      <c r="V12" s="15"/>
      <c r="W12" s="14"/>
      <c r="X12" s="5"/>
      <c r="Y12" s="5"/>
    </row>
    <row r="13" spans="1:28" x14ac:dyDescent="0.25">
      <c r="A13" s="182" t="s">
        <v>60</v>
      </c>
      <c r="B13" s="183"/>
      <c r="C13" s="183"/>
      <c r="D13" s="183"/>
      <c r="E13" s="183"/>
      <c r="F13" s="183"/>
      <c r="G13" s="204"/>
      <c r="H13" s="205">
        <v>19.989999999999998</v>
      </c>
      <c r="I13" s="205"/>
      <c r="J13" s="56"/>
      <c r="K13" s="25"/>
      <c r="L13" s="25"/>
      <c r="M13" s="25"/>
      <c r="N13" s="25"/>
      <c r="O13" s="25"/>
      <c r="P13" s="6"/>
      <c r="Q13" s="6"/>
      <c r="S13" s="15"/>
      <c r="T13" s="15"/>
      <c r="U13" s="15"/>
      <c r="V13" s="15"/>
      <c r="W13" s="21"/>
      <c r="X13" s="5"/>
      <c r="Y13" s="5"/>
    </row>
    <row r="14" spans="1:28" ht="21.75" customHeight="1" x14ac:dyDescent="0.25">
      <c r="A14" s="182" t="s">
        <v>56</v>
      </c>
      <c r="B14" s="183"/>
      <c r="C14" s="183"/>
      <c r="D14" s="183"/>
      <c r="E14" s="183"/>
      <c r="F14" s="183"/>
      <c r="G14" s="204"/>
      <c r="H14" s="206">
        <v>2</v>
      </c>
      <c r="I14" s="207"/>
      <c r="J14" s="185"/>
      <c r="K14" s="186"/>
      <c r="L14" s="186"/>
      <c r="M14" s="186"/>
      <c r="N14" s="186"/>
      <c r="O14" s="186"/>
      <c r="R14" s="5"/>
      <c r="S14" s="5"/>
      <c r="T14" s="5"/>
      <c r="U14" s="5"/>
      <c r="V14" s="5"/>
      <c r="W14" s="16"/>
      <c r="X14" s="5"/>
      <c r="Y14" s="5"/>
    </row>
    <row r="15" spans="1:28" hidden="1" x14ac:dyDescent="0.25">
      <c r="A15" s="182" t="str">
        <f>CONCATENATE("Месячный платеж по кредиту, ",L20)</f>
        <v xml:space="preserve">Месячный платеж по кредиту, </v>
      </c>
      <c r="B15" s="183"/>
      <c r="C15" s="183"/>
      <c r="D15" s="183"/>
      <c r="E15" s="183"/>
      <c r="F15" s="183"/>
      <c r="G15" s="35"/>
      <c r="H15" s="199">
        <f>IF(data=1,sumkred/strok,sumkred*PROC/100/((1-POWER(1+PROC/1200,-strok))*12))</f>
        <v>6019.6751027194323</v>
      </c>
      <c r="I15" s="200"/>
      <c r="J15" s="27"/>
      <c r="K15" s="22"/>
      <c r="L15" s="201"/>
      <c r="M15" s="201"/>
      <c r="N15" s="201"/>
      <c r="O15" s="28"/>
      <c r="P15" s="23"/>
      <c r="Q15" s="23"/>
      <c r="R15" s="5"/>
      <c r="S15" s="5"/>
      <c r="T15" s="5"/>
      <c r="U15" s="5"/>
      <c r="V15" s="5"/>
      <c r="W15" s="16"/>
      <c r="X15" s="5"/>
      <c r="Y15" s="5"/>
    </row>
    <row r="16" spans="1:28" x14ac:dyDescent="0.25">
      <c r="A16" s="193" t="s">
        <v>112</v>
      </c>
      <c r="B16" s="194"/>
      <c r="C16" s="194"/>
      <c r="D16" s="194"/>
      <c r="E16" s="194"/>
      <c r="F16" s="194"/>
      <c r="G16" s="195"/>
      <c r="H16" s="198">
        <v>8.0000000000000002E-3</v>
      </c>
      <c r="I16" s="198"/>
      <c r="J16" s="185"/>
      <c r="K16" s="186"/>
      <c r="L16" s="186"/>
      <c r="M16" s="186"/>
      <c r="N16" s="186"/>
      <c r="O16" s="186"/>
      <c r="P16" s="23"/>
      <c r="Q16" s="23"/>
      <c r="R16" s="5"/>
      <c r="S16" s="5"/>
      <c r="T16" s="5"/>
      <c r="U16" s="5"/>
      <c r="V16" s="5"/>
      <c r="W16" s="21"/>
      <c r="X16" s="5"/>
      <c r="Y16" s="5"/>
    </row>
    <row r="17" spans="1:25" ht="15" customHeight="1" x14ac:dyDescent="0.25">
      <c r="A17" s="193" t="s">
        <v>113</v>
      </c>
      <c r="B17" s="194"/>
      <c r="C17" s="194"/>
      <c r="D17" s="194"/>
      <c r="E17" s="194"/>
      <c r="F17" s="194"/>
      <c r="G17" s="195"/>
      <c r="H17" s="196">
        <v>100</v>
      </c>
      <c r="I17" s="196"/>
      <c r="J17" s="185"/>
      <c r="K17" s="186"/>
      <c r="L17" s="186"/>
      <c r="M17" s="186"/>
      <c r="N17" s="186"/>
      <c r="O17" s="186"/>
      <c r="P17" s="23"/>
      <c r="Q17" s="23"/>
      <c r="R17" s="5"/>
      <c r="S17" s="5"/>
      <c r="T17" s="5"/>
      <c r="U17" s="5"/>
      <c r="V17" s="5"/>
      <c r="W17" s="21"/>
      <c r="X17" s="5"/>
      <c r="Y17" s="5"/>
    </row>
    <row r="18" spans="1:25" ht="34.5" customHeight="1" x14ac:dyDescent="0.25">
      <c r="A18" s="197" t="s">
        <v>91</v>
      </c>
      <c r="B18" s="197"/>
      <c r="C18" s="197"/>
      <c r="D18" s="197"/>
      <c r="E18" s="197"/>
      <c r="F18" s="197"/>
      <c r="G18" s="197"/>
      <c r="H18" s="198">
        <v>4.4999999999999998E-2</v>
      </c>
      <c r="I18" s="198"/>
      <c r="J18" s="185"/>
      <c r="K18" s="186"/>
      <c r="L18" s="186"/>
      <c r="M18" s="186"/>
      <c r="N18" s="186"/>
      <c r="O18" s="186"/>
      <c r="P18" s="23"/>
      <c r="Q18" s="23"/>
      <c r="R18" s="5"/>
      <c r="S18" s="5"/>
      <c r="T18" s="5"/>
      <c r="U18" s="5"/>
      <c r="V18" s="5"/>
      <c r="W18" s="21"/>
      <c r="X18" s="5"/>
      <c r="Y18" s="5"/>
    </row>
    <row r="19" spans="1:25" hidden="1" x14ac:dyDescent="0.25">
      <c r="A19" s="182" t="s">
        <v>114</v>
      </c>
      <c r="B19" s="183"/>
      <c r="C19" s="183"/>
      <c r="D19" s="183"/>
      <c r="E19" s="183"/>
      <c r="F19" s="183"/>
      <c r="G19" s="183"/>
      <c r="H19" s="184"/>
      <c r="I19" s="184"/>
      <c r="J19" s="185"/>
      <c r="K19" s="186"/>
      <c r="L19" s="186"/>
      <c r="M19" s="186"/>
      <c r="N19" s="186"/>
      <c r="O19" s="186"/>
      <c r="P19" s="23"/>
      <c r="Q19" s="23"/>
      <c r="R19" s="5"/>
      <c r="S19" s="5"/>
      <c r="T19" s="5"/>
      <c r="U19" s="5"/>
      <c r="V19" s="5"/>
      <c r="W19" s="21"/>
      <c r="X19" s="5"/>
      <c r="Y19" s="5"/>
    </row>
    <row r="20" spans="1:25" ht="15.75" thickBot="1" x14ac:dyDescent="0.3">
      <c r="A20" s="17">
        <v>2</v>
      </c>
      <c r="B20" s="5"/>
      <c r="C20" s="5"/>
      <c r="D20" s="5"/>
      <c r="E20" s="5"/>
      <c r="F20" s="5"/>
      <c r="G20" s="5"/>
      <c r="I20" s="26"/>
      <c r="J20" s="26"/>
      <c r="K20" s="26"/>
      <c r="L20" s="187"/>
      <c r="M20" s="187"/>
      <c r="N20" s="187"/>
      <c r="O20" s="187"/>
      <c r="P20" s="26"/>
      <c r="Q20" s="26"/>
      <c r="R20" s="5"/>
      <c r="S20" s="5"/>
      <c r="T20" s="5"/>
      <c r="U20" s="5"/>
      <c r="V20" s="30" t="s">
        <v>59</v>
      </c>
      <c r="W20" s="18"/>
    </row>
    <row r="21" spans="1:25" ht="12.75" customHeight="1" x14ac:dyDescent="0.25">
      <c r="A21" s="188" t="s">
        <v>65</v>
      </c>
      <c r="B21" s="190" t="s">
        <v>67</v>
      </c>
      <c r="C21" s="190"/>
      <c r="D21" s="190"/>
      <c r="E21" s="190" t="s">
        <v>68</v>
      </c>
      <c r="F21" s="190"/>
      <c r="G21" s="190"/>
      <c r="H21" s="190" t="s">
        <v>69</v>
      </c>
      <c r="I21" s="190"/>
      <c r="J21" s="191"/>
      <c r="K21" s="192" t="s">
        <v>70</v>
      </c>
      <c r="L21" s="192"/>
      <c r="M21" s="192"/>
      <c r="N21" s="192" t="s">
        <v>71</v>
      </c>
      <c r="O21" s="192"/>
      <c r="P21" s="192"/>
      <c r="Q21" s="179" t="s">
        <v>72</v>
      </c>
      <c r="R21" s="178"/>
      <c r="S21" s="178"/>
      <c r="T21" s="178" t="s">
        <v>73</v>
      </c>
      <c r="U21" s="178"/>
      <c r="V21" s="178"/>
    </row>
    <row r="22" spans="1:25" ht="30.75" thickBot="1" x14ac:dyDescent="0.3">
      <c r="A22" s="189"/>
      <c r="B22" s="57" t="s">
        <v>88</v>
      </c>
      <c r="C22" s="57" t="s">
        <v>89</v>
      </c>
      <c r="D22" s="57" t="s">
        <v>90</v>
      </c>
      <c r="E22" s="57" t="s">
        <v>88</v>
      </c>
      <c r="F22" s="57" t="s">
        <v>89</v>
      </c>
      <c r="G22" s="57" t="s">
        <v>90</v>
      </c>
      <c r="H22" s="57" t="s">
        <v>88</v>
      </c>
      <c r="I22" s="57" t="s">
        <v>89</v>
      </c>
      <c r="J22" s="92" t="s">
        <v>90</v>
      </c>
      <c r="K22" s="88" t="s">
        <v>88</v>
      </c>
      <c r="L22" s="88" t="s">
        <v>89</v>
      </c>
      <c r="M22" s="88" t="s">
        <v>90</v>
      </c>
      <c r="N22" s="88" t="s">
        <v>88</v>
      </c>
      <c r="O22" s="88" t="s">
        <v>89</v>
      </c>
      <c r="P22" s="88" t="s">
        <v>90</v>
      </c>
      <c r="Q22" s="83" t="s">
        <v>88</v>
      </c>
      <c r="R22" s="57" t="s">
        <v>89</v>
      </c>
      <c r="S22" s="57" t="s">
        <v>90</v>
      </c>
      <c r="T22" s="57" t="s">
        <v>88</v>
      </c>
      <c r="U22" s="57" t="s">
        <v>89</v>
      </c>
      <c r="V22" s="57" t="s">
        <v>90</v>
      </c>
    </row>
    <row r="23" spans="1:25" ht="15.75" thickTop="1" x14ac:dyDescent="0.25">
      <c r="A23" s="93" t="s">
        <v>62</v>
      </c>
      <c r="B23" s="59">
        <f>sumkred</f>
        <v>162000</v>
      </c>
      <c r="C23" s="59">
        <f t="shared" ref="C23:C34" si="0">IF(data=1,B23*(PROC/36500)*30.42,B23*(PROC/36000)*30)</f>
        <v>2698.6499999999996</v>
      </c>
      <c r="D23" s="59">
        <f>IF(data=2,C23,IF(data=1,IF(C23&gt;0,C23+sumproplat,0),IF(B23&gt;sumproplat*2,sumproplat,B23+C23)))</f>
        <v>2698.6499999999996</v>
      </c>
      <c r="E23" s="59">
        <f>IF(data=1,IF((B34-sumproplat)&gt;0,B34-sumproplat,0),IF(B34-(sumproplat-C34)&gt;0,B34-(D34-C34),0))</f>
        <v>122268.72519572466</v>
      </c>
      <c r="F23" s="60">
        <f t="shared" ref="F23:F34" si="1">IF(data=1,E23*(PROC/36500)*30.42,E23*(PROC/36000)*30)</f>
        <v>2036.7931805521132</v>
      </c>
      <c r="G23" s="59">
        <f t="shared" ref="G23:G34" si="2">IF(data=1,IF(F23&gt;0.0001,F23+sumproplat,0),IF(E23&gt;sumproplat*2,sumproplat,E23+F23))</f>
        <v>6019.6751027194323</v>
      </c>
      <c r="H23" s="59">
        <f>IF(data=1,IF((E34-sumproplat)&gt;0,E34-sumproplat,0),IF(E34-(sumproplat-F34)&gt;0,E34-(G34-F34),0))</f>
        <v>69842.646143817386</v>
      </c>
      <c r="I23" s="59">
        <f t="shared" ref="I23:I34" si="3">IF(data=1,H23*(PROC/36500)*30.42,H23*(PROC/36000)*30)</f>
        <v>1163.4620803457578</v>
      </c>
      <c r="J23" s="94">
        <f t="shared" ref="J23:J34" si="4">IF(data=1,IF(I23&gt;0.0001,I23+sumproplat,0),IF(H23&gt;sumproplat*2,sumproplat,H23+I23))</f>
        <v>6019.6751027194323</v>
      </c>
      <c r="K23" s="89">
        <f>IF(data=1,IF((H34-sumproplat)&gt;0,H34-sumproplat,0),IF(H34-(sumproplat-I34)&gt;0,H34-(J34-I34),0))</f>
        <v>0</v>
      </c>
      <c r="L23" s="89">
        <f t="shared" ref="L23:L34" si="5">IF(data=1,K23*(PROC/36500)*30.42,K23*(PROC/36000)*30)</f>
        <v>0</v>
      </c>
      <c r="M23" s="89">
        <f t="shared" ref="M23:M34" si="6">IF(data=1,IF(L23&gt;0.0001,L23+sumproplat,0),IF(K23&gt;sumproplat*2,sumproplat,K23+L23))</f>
        <v>0</v>
      </c>
      <c r="N23" s="89">
        <f>IF(data=1,IF((K34-sumproplat)&gt;0,K34-sumproplat,0),IF(K34-(sumproplat-L34)&gt;0,K34-(M34-L34),0))</f>
        <v>0</v>
      </c>
      <c r="O23" s="89">
        <f t="shared" ref="O23:O34" si="7">IF(data=1,N23*(PROC/36500)*30.42,N23*(PROC/36000)*30)</f>
        <v>0</v>
      </c>
      <c r="P23" s="89">
        <f t="shared" ref="P23:P34" si="8">IF(data=1,IF(O23&gt;0.0001,O23+sumproplat,0),IF(N23&gt;sumproplat*2,sumproplat,N23+O23))</f>
        <v>0</v>
      </c>
      <c r="Q23" s="84">
        <f>IF(data=1,IF((N34-sumproplat)&gt;0,N34-sumproplat,0),IF(N34-(sumproplat-O34)&gt;0,N34-(P34-O34),0))</f>
        <v>0</v>
      </c>
      <c r="R23" s="59">
        <f t="shared" ref="R23:R34" si="9">IF(data=1,Q23*(PROC/36500)*30.42,Q23*(PROC/36000)*30)</f>
        <v>0</v>
      </c>
      <c r="S23" s="59">
        <f t="shared" ref="S23:S34" si="10">IF(data=1,IF(R23&gt;0.0001,R23+sumproplat,0),IF(Q23&gt;sumproplat*2,sumproplat,Q23+R23))</f>
        <v>0</v>
      </c>
      <c r="T23" s="59">
        <f>IF(data=1,IF((Q34-sumproplat)&gt;0,Q34-sumproplat,0),IF(Q34-(sumproplat-R34)&gt;0,Q34-(S34-R34),0))</f>
        <v>0</v>
      </c>
      <c r="U23" s="59">
        <f t="shared" ref="U23:U34" si="11">IF(data=1,T23*(PROC/36500)*30.42,T23*(PROC/36000)*30)</f>
        <v>0</v>
      </c>
      <c r="V23" s="59">
        <f t="shared" ref="V23:V34" si="12">IF(data=1,IF(U23&gt;0.0001,U23+sumproplat,0),IF(T23&gt;sumproplat*2,sumproplat,T23+U23))</f>
        <v>0</v>
      </c>
    </row>
    <row r="24" spans="1:25" x14ac:dyDescent="0.25">
      <c r="A24" s="93" t="s">
        <v>115</v>
      </c>
      <c r="B24" s="62">
        <f>IF(data=1,IF((B23-sumproplat)&gt;0,B23-sumproplat,0),IF(B23-(sumproplat-C23)&gt;0,B23-(D23-C23),0))</f>
        <v>162000</v>
      </c>
      <c r="C24" s="62">
        <f t="shared" si="0"/>
        <v>2698.6499999999996</v>
      </c>
      <c r="D24" s="62">
        <f t="shared" ref="D24:D34" si="13">IF(data=1,IF(C24&gt;0.001,C24+sumproplat,0),IF(B24&gt;sumproplat*2,sumproplat,B24+C24))</f>
        <v>6019.6751027194323</v>
      </c>
      <c r="E24" s="62">
        <f>IF(data=1,IF((E23-sumproplat)&gt;0,E23-sumproplat,0),IF(E23-(sumproplat-F23)&gt;0,E23-(G23-F23),0))</f>
        <v>118285.84327355734</v>
      </c>
      <c r="F24" s="63">
        <f t="shared" si="1"/>
        <v>1970.4450058653426</v>
      </c>
      <c r="G24" s="62">
        <f t="shared" si="2"/>
        <v>6019.6751027194323</v>
      </c>
      <c r="H24" s="62">
        <f>IF(data=1,IF((H23-sumproplat)&gt;0,H23-sumproplat,0),IF(H23-(sumproplat-I23)&gt;0,H23-(J23-I23),0))</f>
        <v>64986.433121443712</v>
      </c>
      <c r="I24" s="62">
        <f t="shared" si="3"/>
        <v>1082.565665081383</v>
      </c>
      <c r="J24" s="95">
        <f t="shared" si="4"/>
        <v>6019.6751027194323</v>
      </c>
      <c r="K24" s="89">
        <f>IF(data=1,IF((K23-sumproplat)&gt;0,K23-sumproplat,0),IF(K23-(sumproplat-L23)&gt;0,K23-(M23-L23),0))</f>
        <v>0</v>
      </c>
      <c r="L24" s="89">
        <f t="shared" si="5"/>
        <v>0</v>
      </c>
      <c r="M24" s="89">
        <f t="shared" si="6"/>
        <v>0</v>
      </c>
      <c r="N24" s="89">
        <f>IF(data=1,IF((N23-sumproplat)&gt;0,N23-sumproplat,0),IF(N23-(sumproplat-O23)&gt;0,N23-(P23-O23),0))</f>
        <v>0</v>
      </c>
      <c r="O24" s="89">
        <f t="shared" si="7"/>
        <v>0</v>
      </c>
      <c r="P24" s="89">
        <f t="shared" si="8"/>
        <v>0</v>
      </c>
      <c r="Q24" s="85">
        <f>IF(data=1,IF((Q23-sumproplat)&gt;0,Q23-sumproplat,0),IF(Q23-(sumproplat-R23)&gt;0,Q23-(S23-R23),0))</f>
        <v>0</v>
      </c>
      <c r="R24" s="62">
        <f t="shared" si="9"/>
        <v>0</v>
      </c>
      <c r="S24" s="62">
        <f t="shared" si="10"/>
        <v>0</v>
      </c>
      <c r="T24" s="62">
        <f>IF(data=1,IF((T23-sumproplat)&gt;0,T23-sumproplat,0),IF(T23-(sumproplat-U23)&gt;0,T23-(V23-U23),0))</f>
        <v>0</v>
      </c>
      <c r="U24" s="62">
        <f t="shared" si="11"/>
        <v>0</v>
      </c>
      <c r="V24" s="62">
        <f t="shared" si="12"/>
        <v>0</v>
      </c>
    </row>
    <row r="25" spans="1:25" x14ac:dyDescent="0.25">
      <c r="A25" s="93" t="s">
        <v>64</v>
      </c>
      <c r="B25" s="62">
        <f t="shared" ref="B25:B34" si="14">IF(data=1,IF((B24-sumproplat)&gt;0,B24-sumproplat,0),IF(B24-(sumproplat-C24)&gt;0,B24-(D24-C24),0))</f>
        <v>158678.97489728057</v>
      </c>
      <c r="C25" s="62">
        <f t="shared" si="0"/>
        <v>2643.3272568305315</v>
      </c>
      <c r="D25" s="62">
        <f t="shared" si="13"/>
        <v>6019.6751027194323</v>
      </c>
      <c r="E25" s="62">
        <f t="shared" ref="E25:E34" si="15">IF(data=1,IF((E24-sumproplat)&gt;0,E24-sumproplat,0),IF(E24-(sumproplat-F24)&gt;0,E24-(G24-F24),0))</f>
        <v>114236.61317670325</v>
      </c>
      <c r="F25" s="63">
        <f t="shared" si="1"/>
        <v>1902.9915811685812</v>
      </c>
      <c r="G25" s="62">
        <f t="shared" si="2"/>
        <v>6019.6751027194323</v>
      </c>
      <c r="H25" s="62">
        <f t="shared" ref="H25:H34" si="16">IF(data=1,IF((H24-sumproplat)&gt;0,H24-sumproplat,0),IF(H24-(sumproplat-I24)&gt;0,H24-(J24-I24),0))</f>
        <v>60049.323683805662</v>
      </c>
      <c r="I25" s="62">
        <f t="shared" si="3"/>
        <v>1000.3216503660625</v>
      </c>
      <c r="J25" s="95">
        <f t="shared" si="4"/>
        <v>6019.6751027194323</v>
      </c>
      <c r="K25" s="89">
        <f t="shared" ref="K25:K34" si="17">IF(data=1,IF((K24-sumproplat)&gt;0,K24-sumproplat,0),IF(K24-(sumproplat-L24)&gt;0,K24-(M24-L24),0))</f>
        <v>0</v>
      </c>
      <c r="L25" s="89">
        <f t="shared" si="5"/>
        <v>0</v>
      </c>
      <c r="M25" s="89">
        <f t="shared" si="6"/>
        <v>0</v>
      </c>
      <c r="N25" s="89">
        <f t="shared" ref="N25:N34" si="18">IF(data=1,IF((N24-sumproplat)&gt;0,N24-sumproplat,0),IF(N24-(sumproplat-O24)&gt;0,N24-(P24-O24),0))</f>
        <v>0</v>
      </c>
      <c r="O25" s="89">
        <f t="shared" si="7"/>
        <v>0</v>
      </c>
      <c r="P25" s="89">
        <f t="shared" si="8"/>
        <v>0</v>
      </c>
      <c r="Q25" s="85">
        <f t="shared" ref="Q25:Q34" si="19">IF(data=1,IF((Q24-sumproplat)&gt;0,Q24-sumproplat,0),IF(Q24-(sumproplat-R24)&gt;0,Q24-(S24-R24),0))</f>
        <v>0</v>
      </c>
      <c r="R25" s="62">
        <f t="shared" si="9"/>
        <v>0</v>
      </c>
      <c r="S25" s="62">
        <f t="shared" si="10"/>
        <v>0</v>
      </c>
      <c r="T25" s="62">
        <f t="shared" ref="T25:T34" si="20">IF(data=1,IF((T24-sumproplat)&gt;0,T24-sumproplat,0),IF(T24-(sumproplat-U24)&gt;0,T24-(V24-U24),0))</f>
        <v>0</v>
      </c>
      <c r="U25" s="62">
        <f t="shared" si="11"/>
        <v>0</v>
      </c>
      <c r="V25" s="62">
        <f t="shared" si="12"/>
        <v>0</v>
      </c>
    </row>
    <row r="26" spans="1:25" x14ac:dyDescent="0.25">
      <c r="A26" s="93" t="s">
        <v>116</v>
      </c>
      <c r="B26" s="62">
        <f t="shared" si="14"/>
        <v>155302.62705139167</v>
      </c>
      <c r="C26" s="62">
        <f t="shared" si="0"/>
        <v>2587.0829289644325</v>
      </c>
      <c r="D26" s="62">
        <f t="shared" si="13"/>
        <v>6019.6751027194323</v>
      </c>
      <c r="E26" s="62">
        <f t="shared" si="15"/>
        <v>110119.9296551524</v>
      </c>
      <c r="F26" s="63">
        <f t="shared" si="1"/>
        <v>1834.414494838747</v>
      </c>
      <c r="G26" s="62">
        <f t="shared" si="2"/>
        <v>6019.6751027194323</v>
      </c>
      <c r="H26" s="62">
        <f t="shared" si="16"/>
        <v>55029.970231452295</v>
      </c>
      <c r="I26" s="62">
        <f t="shared" si="3"/>
        <v>916.70758743894271</v>
      </c>
      <c r="J26" s="95">
        <f t="shared" si="4"/>
        <v>6019.6751027194323</v>
      </c>
      <c r="K26" s="89">
        <f t="shared" si="17"/>
        <v>0</v>
      </c>
      <c r="L26" s="89">
        <f t="shared" si="5"/>
        <v>0</v>
      </c>
      <c r="M26" s="89">
        <f t="shared" si="6"/>
        <v>0</v>
      </c>
      <c r="N26" s="89">
        <f t="shared" si="18"/>
        <v>0</v>
      </c>
      <c r="O26" s="89">
        <f t="shared" si="7"/>
        <v>0</v>
      </c>
      <c r="P26" s="89">
        <f t="shared" si="8"/>
        <v>0</v>
      </c>
      <c r="Q26" s="85">
        <f t="shared" si="19"/>
        <v>0</v>
      </c>
      <c r="R26" s="62">
        <f t="shared" si="9"/>
        <v>0</v>
      </c>
      <c r="S26" s="62">
        <f t="shared" si="10"/>
        <v>0</v>
      </c>
      <c r="T26" s="62">
        <f t="shared" si="20"/>
        <v>0</v>
      </c>
      <c r="U26" s="62">
        <f t="shared" si="11"/>
        <v>0</v>
      </c>
      <c r="V26" s="62">
        <f t="shared" si="12"/>
        <v>0</v>
      </c>
    </row>
    <row r="27" spans="1:25" x14ac:dyDescent="0.25">
      <c r="A27" s="93" t="s">
        <v>117</v>
      </c>
      <c r="B27" s="62">
        <f t="shared" si="14"/>
        <v>151870.03487763667</v>
      </c>
      <c r="C27" s="62">
        <f t="shared" si="0"/>
        <v>2529.9016643366303</v>
      </c>
      <c r="D27" s="62">
        <f t="shared" si="13"/>
        <v>6019.6751027194323</v>
      </c>
      <c r="E27" s="62">
        <f t="shared" si="15"/>
        <v>105934.66904727172</v>
      </c>
      <c r="F27" s="63">
        <f t="shared" si="1"/>
        <v>1764.6950285458011</v>
      </c>
      <c r="G27" s="62">
        <f t="shared" si="2"/>
        <v>6019.6751027194323</v>
      </c>
      <c r="H27" s="62">
        <f t="shared" si="16"/>
        <v>49927.002716171803</v>
      </c>
      <c r="I27" s="62">
        <f t="shared" si="3"/>
        <v>831.7006535802285</v>
      </c>
      <c r="J27" s="95">
        <f t="shared" si="4"/>
        <v>6019.6751027194323</v>
      </c>
      <c r="K27" s="89">
        <f t="shared" si="17"/>
        <v>0</v>
      </c>
      <c r="L27" s="89">
        <f t="shared" si="5"/>
        <v>0</v>
      </c>
      <c r="M27" s="89">
        <f t="shared" si="6"/>
        <v>0</v>
      </c>
      <c r="N27" s="89">
        <f t="shared" si="18"/>
        <v>0</v>
      </c>
      <c r="O27" s="89">
        <f t="shared" si="7"/>
        <v>0</v>
      </c>
      <c r="P27" s="89">
        <f t="shared" si="8"/>
        <v>0</v>
      </c>
      <c r="Q27" s="85">
        <f t="shared" si="19"/>
        <v>0</v>
      </c>
      <c r="R27" s="62">
        <f t="shared" si="9"/>
        <v>0</v>
      </c>
      <c r="S27" s="62">
        <f t="shared" si="10"/>
        <v>0</v>
      </c>
      <c r="T27" s="62">
        <f t="shared" si="20"/>
        <v>0</v>
      </c>
      <c r="U27" s="62">
        <f t="shared" si="11"/>
        <v>0</v>
      </c>
      <c r="V27" s="62">
        <f t="shared" si="12"/>
        <v>0</v>
      </c>
    </row>
    <row r="28" spans="1:25" x14ac:dyDescent="0.25">
      <c r="A28" s="93" t="s">
        <v>118</v>
      </c>
      <c r="B28" s="62">
        <f t="shared" si="14"/>
        <v>148380.26143925387</v>
      </c>
      <c r="C28" s="62">
        <f t="shared" si="0"/>
        <v>2471.7678551422368</v>
      </c>
      <c r="D28" s="62">
        <f t="shared" si="13"/>
        <v>6019.6751027194323</v>
      </c>
      <c r="E28" s="62">
        <f t="shared" si="15"/>
        <v>101679.68897309809</v>
      </c>
      <c r="F28" s="63">
        <f t="shared" si="1"/>
        <v>1693.8141521435255</v>
      </c>
      <c r="G28" s="62">
        <f t="shared" si="2"/>
        <v>6019.6751027194323</v>
      </c>
      <c r="H28" s="62">
        <f t="shared" si="16"/>
        <v>44739.028267032598</v>
      </c>
      <c r="I28" s="62">
        <f t="shared" si="3"/>
        <v>745.27764588165121</v>
      </c>
      <c r="J28" s="95">
        <f t="shared" si="4"/>
        <v>6019.6751027194323</v>
      </c>
      <c r="K28" s="89">
        <f t="shared" si="17"/>
        <v>0</v>
      </c>
      <c r="L28" s="89">
        <f t="shared" si="5"/>
        <v>0</v>
      </c>
      <c r="M28" s="89">
        <f t="shared" si="6"/>
        <v>0</v>
      </c>
      <c r="N28" s="89">
        <f t="shared" si="18"/>
        <v>0</v>
      </c>
      <c r="O28" s="89">
        <f t="shared" si="7"/>
        <v>0</v>
      </c>
      <c r="P28" s="89">
        <f t="shared" si="8"/>
        <v>0</v>
      </c>
      <c r="Q28" s="85">
        <f t="shared" si="19"/>
        <v>0</v>
      </c>
      <c r="R28" s="62">
        <f t="shared" si="9"/>
        <v>0</v>
      </c>
      <c r="S28" s="62">
        <f t="shared" si="10"/>
        <v>0</v>
      </c>
      <c r="T28" s="62">
        <f t="shared" si="20"/>
        <v>0</v>
      </c>
      <c r="U28" s="62">
        <f t="shared" si="11"/>
        <v>0</v>
      </c>
      <c r="V28" s="62">
        <f t="shared" si="12"/>
        <v>0</v>
      </c>
    </row>
    <row r="29" spans="1:25" ht="14.25" customHeight="1" x14ac:dyDescent="0.25">
      <c r="A29" s="93" t="s">
        <v>121</v>
      </c>
      <c r="B29" s="62">
        <f t="shared" si="14"/>
        <v>144832.35419167668</v>
      </c>
      <c r="C29" s="62">
        <f t="shared" si="0"/>
        <v>2412.6656335763473</v>
      </c>
      <c r="D29" s="62">
        <f t="shared" si="13"/>
        <v>6019.6751027194323</v>
      </c>
      <c r="E29" s="62">
        <f t="shared" si="15"/>
        <v>97353.828022522182</v>
      </c>
      <c r="F29" s="63">
        <f t="shared" si="1"/>
        <v>1621.7525184751817</v>
      </c>
      <c r="G29" s="62">
        <f t="shared" si="2"/>
        <v>6019.6751027194323</v>
      </c>
      <c r="H29" s="62">
        <f t="shared" si="16"/>
        <v>39464.630810194816</v>
      </c>
      <c r="I29" s="62">
        <f t="shared" si="3"/>
        <v>657.41497491316193</v>
      </c>
      <c r="J29" s="95">
        <f t="shared" si="4"/>
        <v>6019.6751027194323</v>
      </c>
      <c r="K29" s="89">
        <f t="shared" si="17"/>
        <v>0</v>
      </c>
      <c r="L29" s="89">
        <f t="shared" si="5"/>
        <v>0</v>
      </c>
      <c r="M29" s="89">
        <f t="shared" si="6"/>
        <v>0</v>
      </c>
      <c r="N29" s="89">
        <f t="shared" si="18"/>
        <v>0</v>
      </c>
      <c r="O29" s="89">
        <f t="shared" si="7"/>
        <v>0</v>
      </c>
      <c r="P29" s="89">
        <f t="shared" si="8"/>
        <v>0</v>
      </c>
      <c r="Q29" s="85">
        <f t="shared" si="19"/>
        <v>0</v>
      </c>
      <c r="R29" s="62">
        <f t="shared" si="9"/>
        <v>0</v>
      </c>
      <c r="S29" s="62">
        <f t="shared" si="10"/>
        <v>0</v>
      </c>
      <c r="T29" s="62">
        <f t="shared" si="20"/>
        <v>0</v>
      </c>
      <c r="U29" s="62">
        <f t="shared" si="11"/>
        <v>0</v>
      </c>
      <c r="V29" s="62">
        <f t="shared" si="12"/>
        <v>0</v>
      </c>
    </row>
    <row r="30" spans="1:25" x14ac:dyDescent="0.25">
      <c r="A30" s="93" t="s">
        <v>122</v>
      </c>
      <c r="B30" s="62">
        <f t="shared" si="14"/>
        <v>141225.3447225336</v>
      </c>
      <c r="C30" s="62">
        <f t="shared" si="0"/>
        <v>2352.5788675028716</v>
      </c>
      <c r="D30" s="62">
        <f t="shared" si="13"/>
        <v>6019.6751027194323</v>
      </c>
      <c r="E30" s="62">
        <f t="shared" si="15"/>
        <v>92955.905438277929</v>
      </c>
      <c r="F30" s="63">
        <f t="shared" si="1"/>
        <v>1548.4904580926461</v>
      </c>
      <c r="G30" s="62">
        <f t="shared" si="2"/>
        <v>6019.6751027194323</v>
      </c>
      <c r="H30" s="62">
        <f t="shared" si="16"/>
        <v>34102.370682388544</v>
      </c>
      <c r="I30" s="62">
        <f t="shared" si="3"/>
        <v>568.0886582841224</v>
      </c>
      <c r="J30" s="95">
        <f t="shared" si="4"/>
        <v>6019.6751027194323</v>
      </c>
      <c r="K30" s="89">
        <f t="shared" si="17"/>
        <v>0</v>
      </c>
      <c r="L30" s="89">
        <f t="shared" si="5"/>
        <v>0</v>
      </c>
      <c r="M30" s="89">
        <f t="shared" si="6"/>
        <v>0</v>
      </c>
      <c r="N30" s="89">
        <f t="shared" si="18"/>
        <v>0</v>
      </c>
      <c r="O30" s="89">
        <f t="shared" si="7"/>
        <v>0</v>
      </c>
      <c r="P30" s="89">
        <f t="shared" si="8"/>
        <v>0</v>
      </c>
      <c r="Q30" s="85">
        <f t="shared" si="19"/>
        <v>0</v>
      </c>
      <c r="R30" s="62">
        <f t="shared" si="9"/>
        <v>0</v>
      </c>
      <c r="S30" s="62">
        <f t="shared" si="10"/>
        <v>0</v>
      </c>
      <c r="T30" s="62">
        <f t="shared" si="20"/>
        <v>0</v>
      </c>
      <c r="U30" s="62">
        <f t="shared" si="11"/>
        <v>0</v>
      </c>
      <c r="V30" s="62">
        <f t="shared" si="12"/>
        <v>0</v>
      </c>
    </row>
    <row r="31" spans="1:25" x14ac:dyDescent="0.25">
      <c r="A31" s="93" t="s">
        <v>123</v>
      </c>
      <c r="B31" s="62">
        <f t="shared" si="14"/>
        <v>137558.24848731703</v>
      </c>
      <c r="C31" s="62">
        <f t="shared" si="0"/>
        <v>2291.4911560512228</v>
      </c>
      <c r="D31" s="62">
        <f t="shared" si="13"/>
        <v>6019.6751027194323</v>
      </c>
      <c r="E31" s="62">
        <f t="shared" si="15"/>
        <v>88484.72079365114</v>
      </c>
      <c r="F31" s="63">
        <f t="shared" si="1"/>
        <v>1474.0079738875718</v>
      </c>
      <c r="G31" s="62">
        <f t="shared" si="2"/>
        <v>6019.6751027194323</v>
      </c>
      <c r="H31" s="62">
        <f t="shared" si="16"/>
        <v>28650.784237953234</v>
      </c>
      <c r="I31" s="62">
        <f t="shared" si="3"/>
        <v>477.27431409723755</v>
      </c>
      <c r="J31" s="95">
        <f t="shared" si="4"/>
        <v>6019.6751027194323</v>
      </c>
      <c r="K31" s="89">
        <f t="shared" si="17"/>
        <v>0</v>
      </c>
      <c r="L31" s="89">
        <f t="shared" si="5"/>
        <v>0</v>
      </c>
      <c r="M31" s="89">
        <f t="shared" si="6"/>
        <v>0</v>
      </c>
      <c r="N31" s="89">
        <f t="shared" si="18"/>
        <v>0</v>
      </c>
      <c r="O31" s="89">
        <f t="shared" si="7"/>
        <v>0</v>
      </c>
      <c r="P31" s="89">
        <f t="shared" si="8"/>
        <v>0</v>
      </c>
      <c r="Q31" s="85">
        <f t="shared" si="19"/>
        <v>0</v>
      </c>
      <c r="R31" s="62">
        <f t="shared" si="9"/>
        <v>0</v>
      </c>
      <c r="S31" s="62">
        <f t="shared" si="10"/>
        <v>0</v>
      </c>
      <c r="T31" s="62">
        <f t="shared" si="20"/>
        <v>0</v>
      </c>
      <c r="U31" s="62">
        <f t="shared" si="11"/>
        <v>0</v>
      </c>
      <c r="V31" s="62">
        <f t="shared" si="12"/>
        <v>0</v>
      </c>
    </row>
    <row r="32" spans="1:25" x14ac:dyDescent="0.25">
      <c r="A32" s="93" t="s">
        <v>124</v>
      </c>
      <c r="B32" s="62">
        <f t="shared" si="14"/>
        <v>133830.06454064883</v>
      </c>
      <c r="C32" s="62">
        <f t="shared" si="0"/>
        <v>2229.3858251396418</v>
      </c>
      <c r="D32" s="62">
        <f t="shared" si="13"/>
        <v>6019.6751027194323</v>
      </c>
      <c r="E32" s="62">
        <f t="shared" si="15"/>
        <v>83939.053664819279</v>
      </c>
      <c r="F32" s="63">
        <f t="shared" si="1"/>
        <v>1398.2847356331142</v>
      </c>
      <c r="G32" s="62">
        <f t="shared" si="2"/>
        <v>6019.6751027194323</v>
      </c>
      <c r="H32" s="62">
        <f t="shared" si="16"/>
        <v>23108.383449331039</v>
      </c>
      <c r="I32" s="62">
        <f t="shared" si="3"/>
        <v>384.9471542934395</v>
      </c>
      <c r="J32" s="95">
        <f t="shared" si="4"/>
        <v>6019.6751027194323</v>
      </c>
      <c r="K32" s="89">
        <f t="shared" si="17"/>
        <v>0</v>
      </c>
      <c r="L32" s="89">
        <f t="shared" si="5"/>
        <v>0</v>
      </c>
      <c r="M32" s="89">
        <f t="shared" si="6"/>
        <v>0</v>
      </c>
      <c r="N32" s="89">
        <f t="shared" si="18"/>
        <v>0</v>
      </c>
      <c r="O32" s="89">
        <f t="shared" si="7"/>
        <v>0</v>
      </c>
      <c r="P32" s="89">
        <f t="shared" si="8"/>
        <v>0</v>
      </c>
      <c r="Q32" s="85">
        <f t="shared" si="19"/>
        <v>0</v>
      </c>
      <c r="R32" s="62">
        <f t="shared" si="9"/>
        <v>0</v>
      </c>
      <c r="S32" s="62">
        <f t="shared" si="10"/>
        <v>0</v>
      </c>
      <c r="T32" s="62">
        <f t="shared" si="20"/>
        <v>0</v>
      </c>
      <c r="U32" s="62">
        <f t="shared" si="11"/>
        <v>0</v>
      </c>
      <c r="V32" s="62">
        <f t="shared" si="12"/>
        <v>0</v>
      </c>
    </row>
    <row r="33" spans="1:22" x14ac:dyDescent="0.25">
      <c r="A33" s="93" t="s">
        <v>125</v>
      </c>
      <c r="B33" s="62">
        <f t="shared" si="14"/>
        <v>130039.77526306904</v>
      </c>
      <c r="C33" s="62">
        <f t="shared" si="0"/>
        <v>2166.245922923958</v>
      </c>
      <c r="D33" s="62">
        <f t="shared" si="13"/>
        <v>6019.6751027194323</v>
      </c>
      <c r="E33" s="62">
        <f t="shared" si="15"/>
        <v>79317.663297732957</v>
      </c>
      <c r="F33" s="63">
        <f t="shared" si="1"/>
        <v>1321.3000744347348</v>
      </c>
      <c r="G33" s="62">
        <f t="shared" si="2"/>
        <v>6019.6751027194323</v>
      </c>
      <c r="H33" s="62">
        <f t="shared" si="16"/>
        <v>17473.655500905046</v>
      </c>
      <c r="I33" s="62">
        <f t="shared" si="3"/>
        <v>291.08197788590985</v>
      </c>
      <c r="J33" s="95">
        <f t="shared" si="4"/>
        <v>6019.6751027194323</v>
      </c>
      <c r="K33" s="89">
        <f t="shared" si="17"/>
        <v>0</v>
      </c>
      <c r="L33" s="89">
        <f t="shared" si="5"/>
        <v>0</v>
      </c>
      <c r="M33" s="89">
        <f t="shared" si="6"/>
        <v>0</v>
      </c>
      <c r="N33" s="89">
        <f t="shared" si="18"/>
        <v>0</v>
      </c>
      <c r="O33" s="89">
        <f t="shared" si="7"/>
        <v>0</v>
      </c>
      <c r="P33" s="89">
        <f t="shared" si="8"/>
        <v>0</v>
      </c>
      <c r="Q33" s="85">
        <f t="shared" si="19"/>
        <v>0</v>
      </c>
      <c r="R33" s="62">
        <f t="shared" si="9"/>
        <v>0</v>
      </c>
      <c r="S33" s="62">
        <f t="shared" si="10"/>
        <v>0</v>
      </c>
      <c r="T33" s="62">
        <f t="shared" si="20"/>
        <v>0</v>
      </c>
      <c r="U33" s="62">
        <f t="shared" si="11"/>
        <v>0</v>
      </c>
      <c r="V33" s="62">
        <f t="shared" si="12"/>
        <v>0</v>
      </c>
    </row>
    <row r="34" spans="1:22" ht="15.75" thickBot="1" x14ac:dyDescent="0.3">
      <c r="A34" s="96" t="s">
        <v>126</v>
      </c>
      <c r="B34" s="97">
        <f t="shared" si="14"/>
        <v>126186.34608327356</v>
      </c>
      <c r="C34" s="97">
        <f t="shared" si="0"/>
        <v>2102.0542151705317</v>
      </c>
      <c r="D34" s="97">
        <f t="shared" si="13"/>
        <v>6019.6751027194323</v>
      </c>
      <c r="E34" s="97">
        <f t="shared" si="15"/>
        <v>74619.288269448254</v>
      </c>
      <c r="F34" s="98">
        <f t="shared" si="1"/>
        <v>1243.0329770885587</v>
      </c>
      <c r="G34" s="97">
        <f t="shared" si="2"/>
        <v>6019.6751027194323</v>
      </c>
      <c r="H34" s="97">
        <f t="shared" si="16"/>
        <v>11745.062376071524</v>
      </c>
      <c r="I34" s="97">
        <f t="shared" si="3"/>
        <v>195.65316408139145</v>
      </c>
      <c r="J34" s="99">
        <f t="shared" si="4"/>
        <v>11940.715540152916</v>
      </c>
      <c r="K34" s="89">
        <f t="shared" si="17"/>
        <v>0</v>
      </c>
      <c r="L34" s="89">
        <f t="shared" si="5"/>
        <v>0</v>
      </c>
      <c r="M34" s="89">
        <f t="shared" si="6"/>
        <v>0</v>
      </c>
      <c r="N34" s="89">
        <f t="shared" si="18"/>
        <v>0</v>
      </c>
      <c r="O34" s="89">
        <f t="shared" si="7"/>
        <v>0</v>
      </c>
      <c r="P34" s="89">
        <f t="shared" si="8"/>
        <v>0</v>
      </c>
      <c r="Q34" s="86">
        <f t="shared" si="19"/>
        <v>0</v>
      </c>
      <c r="R34" s="65">
        <f t="shared" si="9"/>
        <v>0</v>
      </c>
      <c r="S34" s="65">
        <f t="shared" si="10"/>
        <v>0</v>
      </c>
      <c r="T34" s="65">
        <f t="shared" si="20"/>
        <v>0</v>
      </c>
      <c r="U34" s="65">
        <f t="shared" si="11"/>
        <v>0</v>
      </c>
      <c r="V34" s="65">
        <f t="shared" si="12"/>
        <v>0</v>
      </c>
    </row>
    <row r="35" spans="1:22" ht="15.75" thickBot="1" x14ac:dyDescent="0.3">
      <c r="A35" s="100" t="s">
        <v>66</v>
      </c>
      <c r="B35" s="101"/>
      <c r="C35" s="101">
        <f>SUM(C23:C34)</f>
        <v>29183.8013256384</v>
      </c>
      <c r="D35" s="102">
        <f>SUM(D23:D34)</f>
        <v>68915.076129913752</v>
      </c>
      <c r="E35" s="101"/>
      <c r="F35" s="101">
        <f>SUM(F23:F34)</f>
        <v>19810.022180725919</v>
      </c>
      <c r="G35" s="102">
        <f>SUM(G23:G34)</f>
        <v>72236.101232633184</v>
      </c>
      <c r="H35" s="101"/>
      <c r="I35" s="101">
        <f>SUM(I23:I34)</f>
        <v>8314.4955262492895</v>
      </c>
      <c r="J35" s="103">
        <f>SUM(J23:J34)</f>
        <v>78157.141670066674</v>
      </c>
      <c r="K35" s="90"/>
      <c r="L35" s="90">
        <f>SUM(L23:L34)</f>
        <v>0</v>
      </c>
      <c r="M35" s="91">
        <f>SUM(M23:M34)</f>
        <v>0</v>
      </c>
      <c r="N35" s="90"/>
      <c r="O35" s="90">
        <f>SUM(O23:O34)</f>
        <v>0</v>
      </c>
      <c r="P35" s="91">
        <f>SUM(P23:P34)</f>
        <v>0</v>
      </c>
      <c r="Q35" s="87"/>
      <c r="R35" s="67">
        <f>SUM(R23:R34)</f>
        <v>0</v>
      </c>
      <c r="S35" s="68">
        <f>SUM(S23:S34)</f>
        <v>0</v>
      </c>
      <c r="T35" s="67"/>
      <c r="U35" s="67">
        <f>SUM(U23:U34)</f>
        <v>0</v>
      </c>
      <c r="V35" s="68">
        <f>SUM(V23:V34)</f>
        <v>0</v>
      </c>
    </row>
    <row r="36" spans="1:22" ht="12.75" hidden="1" customHeight="1" x14ac:dyDescent="0.25">
      <c r="A36" s="180" t="s">
        <v>65</v>
      </c>
      <c r="B36" s="181" t="s">
        <v>74</v>
      </c>
      <c r="C36" s="181"/>
      <c r="D36" s="181"/>
      <c r="E36" s="181" t="s">
        <v>75</v>
      </c>
      <c r="F36" s="181"/>
      <c r="G36" s="181"/>
      <c r="H36" s="181" t="s">
        <v>76</v>
      </c>
      <c r="I36" s="181"/>
      <c r="J36" s="181"/>
      <c r="K36" s="181" t="s">
        <v>77</v>
      </c>
      <c r="L36" s="181"/>
      <c r="M36" s="181"/>
      <c r="N36" s="181" t="s">
        <v>78</v>
      </c>
      <c r="O36" s="181"/>
      <c r="P36" s="181"/>
      <c r="Q36" s="178" t="s">
        <v>79</v>
      </c>
      <c r="R36" s="178"/>
      <c r="S36" s="178"/>
      <c r="T36" s="178" t="s">
        <v>80</v>
      </c>
      <c r="U36" s="178"/>
      <c r="V36" s="178"/>
    </row>
    <row r="37" spans="1:22" ht="30.75" hidden="1" thickBot="1" x14ac:dyDescent="0.3">
      <c r="A37" s="177"/>
      <c r="B37" s="57" t="s">
        <v>88</v>
      </c>
      <c r="C37" s="57" t="s">
        <v>89</v>
      </c>
      <c r="D37" s="57" t="s">
        <v>90</v>
      </c>
      <c r="E37" s="57" t="s">
        <v>88</v>
      </c>
      <c r="F37" s="57" t="s">
        <v>89</v>
      </c>
      <c r="G37" s="57" t="s">
        <v>90</v>
      </c>
      <c r="H37" s="57" t="s">
        <v>88</v>
      </c>
      <c r="I37" s="57" t="s">
        <v>89</v>
      </c>
      <c r="J37" s="57" t="s">
        <v>90</v>
      </c>
      <c r="K37" s="57" t="s">
        <v>88</v>
      </c>
      <c r="L37" s="57" t="s">
        <v>89</v>
      </c>
      <c r="M37" s="57" t="s">
        <v>90</v>
      </c>
      <c r="N37" s="57" t="s">
        <v>88</v>
      </c>
      <c r="O37" s="57" t="s">
        <v>89</v>
      </c>
      <c r="P37" s="57" t="s">
        <v>90</v>
      </c>
      <c r="Q37" s="57" t="s">
        <v>88</v>
      </c>
      <c r="R37" s="57" t="s">
        <v>89</v>
      </c>
      <c r="S37" s="57" t="s">
        <v>90</v>
      </c>
      <c r="T37" s="57" t="s">
        <v>88</v>
      </c>
      <c r="U37" s="57" t="s">
        <v>89</v>
      </c>
      <c r="V37" s="57" t="s">
        <v>90</v>
      </c>
    </row>
    <row r="38" spans="1:22" ht="15.75" hidden="1" thickTop="1" x14ac:dyDescent="0.25">
      <c r="A38" s="58" t="s">
        <v>62</v>
      </c>
      <c r="B38" s="59">
        <f>IF(data=1,IF((T34-sumproplat)&gt;0,T34-sumproplat,0),IF(T34-(sumproplat-U34)&gt;0,T34-(V34-U34),0))</f>
        <v>0</v>
      </c>
      <c r="C38" s="59">
        <f t="shared" ref="C38:C49" si="21">IF(data=1,B38*(PROC/36500)*30.42,B38*(PROC/36000)*30)</f>
        <v>0</v>
      </c>
      <c r="D38" s="59">
        <f t="shared" ref="D38:D49" si="22">IF(data=1,IF(C38&gt;0.0001,C38+sumproplat,0),IF(B38&gt;sumproplat*2,sumproplat,B38+C38))</f>
        <v>0</v>
      </c>
      <c r="E38" s="59">
        <f>IF(data=1,IF((B49-sumproplat)&gt;0,B49-sumproplat,0),IF(B49-(sumproplat-C49)&gt;0,B49-(D49-C49),0))</f>
        <v>0</v>
      </c>
      <c r="F38" s="59">
        <f t="shared" ref="F38:F49" si="23">IF(data=1,E38*(PROC/36500)*30.42,E38*(PROC/36000)*30)</f>
        <v>0</v>
      </c>
      <c r="G38" s="59">
        <f t="shared" ref="G38:G49" si="24">IF(data=1,IF(F38&gt;0.0001,F38+sumproplat,0),IF(E38&gt;sumproplat*2,sumproplat,E38+F38))</f>
        <v>0</v>
      </c>
      <c r="H38" s="59">
        <f>IF(data=1,IF((E49-sumproplat)&gt;0,E49-sumproplat,0),IF(E49-(sumproplat-F49)&gt;0,E49-(G49-F49),0))</f>
        <v>0</v>
      </c>
      <c r="I38" s="59">
        <f t="shared" ref="I38:I49" si="25">IF(data=1,H38*(PROC/36500)*30.42,H38*(PROC/36000)*30)</f>
        <v>0</v>
      </c>
      <c r="J38" s="59">
        <f t="shared" ref="J38:J49" si="26">IF(data=1,IF(I38&gt;0.0001,I38+sumproplat,0),IF(H38&gt;sumproplat*2,sumproplat,H38+I38))</f>
        <v>0</v>
      </c>
      <c r="K38" s="59">
        <f>IF(data=1,IF((H49-sumproplat)&gt;0,H49-sumproplat,0),IF(H49-(sumproplat-I49)&gt;0,H49-(J49-I49),0))</f>
        <v>0</v>
      </c>
      <c r="L38" s="59">
        <f t="shared" ref="L38:L49" si="27">IF(data=1,K38*(PROC/36500)*30.42,K38*(PROC/36000)*30)</f>
        <v>0</v>
      </c>
      <c r="M38" s="59">
        <f t="shared" ref="M38:M49" si="28">IF(data=1,IF(L38&gt;0.0001,L38+sumproplat,0),IF(K38&gt;sumproplat*2,sumproplat,K38+L38))</f>
        <v>0</v>
      </c>
      <c r="N38" s="59">
        <f>IF(data=1,IF((K49-sumproplat)&gt;0,K49-sumproplat,0),IF(K49-(sumproplat-L49)&gt;0,K49-(M49-L49),0))</f>
        <v>0</v>
      </c>
      <c r="O38" s="59">
        <f t="shared" ref="O38:O49" si="29">IF(data=1,N38*(PROC/36500)*30.42,N38*(PROC/36000)*30)</f>
        <v>0</v>
      </c>
      <c r="P38" s="59">
        <f t="shared" ref="P38:P49" si="30">IF(data=1,IF(O38&gt;0.0001,O38+sumproplat,0),IF(N38&gt;sumproplat*2,sumproplat,N38+O38))</f>
        <v>0</v>
      </c>
      <c r="Q38" s="59">
        <f>IF(data=1,IF((N49-sumproplat)&gt;0,N49-sumproplat,0),IF(N49-(sumproplat-O49)&gt;0,N49-(P49-O49),0))</f>
        <v>0</v>
      </c>
      <c r="R38" s="59">
        <f t="shared" ref="R38:R49" si="31">IF(data=1,Q38*(PROC/36500)*30.42,Q38*(PROC/36000)*30)</f>
        <v>0</v>
      </c>
      <c r="S38" s="59">
        <f t="shared" ref="S38:S49" si="32">IF(data=1,IF(R38&gt;0.0001,R38+sumproplat,0),IF(Q38&gt;sumproplat*2,sumproplat,Q38+R38))</f>
        <v>0</v>
      </c>
      <c r="T38" s="59">
        <f>IF(data=1,IF((Q49-sumproplat)&gt;0,Q49-sumproplat,0),IF(Q49-(sumproplat-R49)&gt;0,Q49-(S49-R49),0))</f>
        <v>0</v>
      </c>
      <c r="U38" s="59">
        <f t="shared" ref="U38:U49" si="33">IF(data=1,T38*(PROC/36500)*30.42,T38*(PROC/36000)*30)</f>
        <v>0</v>
      </c>
      <c r="V38" s="59">
        <f t="shared" ref="V38:V49" si="34">IF(data=1,IF(U38&gt;0.0001,U38+sumproplat,0),IF(T38&gt;sumproplat*2,sumproplat,T38+U38))</f>
        <v>0</v>
      </c>
    </row>
    <row r="39" spans="1:22" hidden="1" x14ac:dyDescent="0.25">
      <c r="A39" s="61" t="s">
        <v>63</v>
      </c>
      <c r="B39" s="62">
        <f>IF(data=1,IF((B38-sumproplat)&gt;0,B38-sumproplat,0),IF(B38-(sumproplat-C38)&gt;0,B38-(D38-C38),0))</f>
        <v>0</v>
      </c>
      <c r="C39" s="62">
        <f t="shared" si="21"/>
        <v>0</v>
      </c>
      <c r="D39" s="62">
        <f t="shared" si="22"/>
        <v>0</v>
      </c>
      <c r="E39" s="62">
        <f>IF(data=1,IF((E38-sumproplat)&gt;0,E38-sumproplat,0),IF(E38-(sumproplat-F38)&gt;0,E38-(G38-F38),0))</f>
        <v>0</v>
      </c>
      <c r="F39" s="62">
        <f t="shared" si="23"/>
        <v>0</v>
      </c>
      <c r="G39" s="62">
        <f t="shared" si="24"/>
        <v>0</v>
      </c>
      <c r="H39" s="62">
        <f>IF(data=1,IF((H38-sumproplat)&gt;0,H38-sumproplat,0),IF(H38-(sumproplat-I38)&gt;0,H38-(J38-I38),0))</f>
        <v>0</v>
      </c>
      <c r="I39" s="62">
        <f t="shared" si="25"/>
        <v>0</v>
      </c>
      <c r="J39" s="62">
        <f t="shared" si="26"/>
        <v>0</v>
      </c>
      <c r="K39" s="62">
        <f>IF(data=1,IF((K38-sumproplat)&gt;0,K38-sumproplat,0),IF(K38-(sumproplat-L38)&gt;0,K38-(M38-L38),0))</f>
        <v>0</v>
      </c>
      <c r="L39" s="62">
        <f t="shared" si="27"/>
        <v>0</v>
      </c>
      <c r="M39" s="62">
        <f t="shared" si="28"/>
        <v>0</v>
      </c>
      <c r="N39" s="62">
        <f>IF(data=1,IF((N38-sumproplat)&gt;0,N38-sumproplat,0),IF(N38-(sumproplat-O38)&gt;0,N38-(P38-O38),0))</f>
        <v>0</v>
      </c>
      <c r="O39" s="62">
        <f t="shared" si="29"/>
        <v>0</v>
      </c>
      <c r="P39" s="62">
        <f t="shared" si="30"/>
        <v>0</v>
      </c>
      <c r="Q39" s="62">
        <f>IF(data=1,IF((Q38-sumproplat)&gt;0,Q38-sumproplat,0),IF(Q38-(sumproplat-R38)&gt;0,Q38-(S38-R38),0))</f>
        <v>0</v>
      </c>
      <c r="R39" s="62">
        <f t="shared" si="31"/>
        <v>0</v>
      </c>
      <c r="S39" s="62">
        <f t="shared" si="32"/>
        <v>0</v>
      </c>
      <c r="T39" s="62">
        <f>IF(data=1,IF((T38-sumproplat)&gt;0,T38-sumproplat,0),IF(T38-(sumproplat-U38)&gt;0,T38-(V38-U38),0))</f>
        <v>0</v>
      </c>
      <c r="U39" s="62">
        <f t="shared" si="33"/>
        <v>0</v>
      </c>
      <c r="V39" s="62">
        <f t="shared" si="34"/>
        <v>0</v>
      </c>
    </row>
    <row r="40" spans="1:22" hidden="1" x14ac:dyDescent="0.25">
      <c r="A40" s="61" t="s">
        <v>64</v>
      </c>
      <c r="B40" s="62">
        <f t="shared" ref="B40:B49" si="35">IF(data=1,IF((B39-sumproplat)&gt;0,B39-sumproplat,0),IF(B39-(sumproplat-C39)&gt;0,B39-(D39-C39),0))</f>
        <v>0</v>
      </c>
      <c r="C40" s="62">
        <f t="shared" si="21"/>
        <v>0</v>
      </c>
      <c r="D40" s="62">
        <f t="shared" si="22"/>
        <v>0</v>
      </c>
      <c r="E40" s="62">
        <f t="shared" ref="E40:E49" si="36">IF(data=1,IF((E39-sumproplat)&gt;0,E39-sumproplat,0),IF(E39-(sumproplat-F39)&gt;0,E39-(G39-F39),0))</f>
        <v>0</v>
      </c>
      <c r="F40" s="62">
        <f t="shared" si="23"/>
        <v>0</v>
      </c>
      <c r="G40" s="62">
        <f t="shared" si="24"/>
        <v>0</v>
      </c>
      <c r="H40" s="62">
        <f t="shared" ref="H40:H49" si="37">IF(data=1,IF((H39-sumproplat)&gt;0,H39-sumproplat,0),IF(H39-(sumproplat-I39)&gt;0,H39-(J39-I39),0))</f>
        <v>0</v>
      </c>
      <c r="I40" s="62">
        <f t="shared" si="25"/>
        <v>0</v>
      </c>
      <c r="J40" s="62">
        <f t="shared" si="26"/>
        <v>0</v>
      </c>
      <c r="K40" s="62">
        <f t="shared" ref="K40:K49" si="38">IF(data=1,IF((K39-sumproplat)&gt;0,K39-sumproplat,0),IF(K39-(sumproplat-L39)&gt;0,K39-(M39-L39),0))</f>
        <v>0</v>
      </c>
      <c r="L40" s="62">
        <f t="shared" si="27"/>
        <v>0</v>
      </c>
      <c r="M40" s="62">
        <f t="shared" si="28"/>
        <v>0</v>
      </c>
      <c r="N40" s="62">
        <f t="shared" ref="N40:N49" si="39">IF(data=1,IF((N39-sumproplat)&gt;0,N39-sumproplat,0),IF(N39-(sumproplat-O39)&gt;0,N39-(P39-O39),0))</f>
        <v>0</v>
      </c>
      <c r="O40" s="62">
        <f t="shared" si="29"/>
        <v>0</v>
      </c>
      <c r="P40" s="62">
        <f t="shared" si="30"/>
        <v>0</v>
      </c>
      <c r="Q40" s="62">
        <f t="shared" ref="Q40:Q49" si="40">IF(data=1,IF((Q39-sumproplat)&gt;0,Q39-sumproplat,0),IF(Q39-(sumproplat-R39)&gt;0,Q39-(S39-R39),0))</f>
        <v>0</v>
      </c>
      <c r="R40" s="62">
        <f t="shared" si="31"/>
        <v>0</v>
      </c>
      <c r="S40" s="62">
        <f t="shared" si="32"/>
        <v>0</v>
      </c>
      <c r="T40" s="62">
        <f t="shared" ref="T40:T49" si="41">IF(data=1,IF((T39-sumproplat)&gt;0,T39-sumproplat,0),IF(T39-(sumproplat-U39)&gt;0,T39-(V39-U39),0))</f>
        <v>0</v>
      </c>
      <c r="U40" s="62">
        <f t="shared" si="33"/>
        <v>0</v>
      </c>
      <c r="V40" s="62">
        <f t="shared" si="34"/>
        <v>0</v>
      </c>
    </row>
    <row r="41" spans="1:22" hidden="1" x14ac:dyDescent="0.25">
      <c r="A41" s="61" t="s">
        <v>115</v>
      </c>
      <c r="B41" s="62">
        <f t="shared" si="35"/>
        <v>0</v>
      </c>
      <c r="C41" s="62">
        <f t="shared" si="21"/>
        <v>0</v>
      </c>
      <c r="D41" s="62">
        <f t="shared" si="22"/>
        <v>0</v>
      </c>
      <c r="E41" s="62">
        <f t="shared" si="36"/>
        <v>0</v>
      </c>
      <c r="F41" s="62">
        <f t="shared" si="23"/>
        <v>0</v>
      </c>
      <c r="G41" s="62">
        <f t="shared" si="24"/>
        <v>0</v>
      </c>
      <c r="H41" s="62">
        <f t="shared" si="37"/>
        <v>0</v>
      </c>
      <c r="I41" s="62">
        <f t="shared" si="25"/>
        <v>0</v>
      </c>
      <c r="J41" s="62">
        <f t="shared" si="26"/>
        <v>0</v>
      </c>
      <c r="K41" s="62">
        <f t="shared" si="38"/>
        <v>0</v>
      </c>
      <c r="L41" s="62">
        <f t="shared" si="27"/>
        <v>0</v>
      </c>
      <c r="M41" s="62">
        <f t="shared" si="28"/>
        <v>0</v>
      </c>
      <c r="N41" s="62">
        <f t="shared" si="39"/>
        <v>0</v>
      </c>
      <c r="O41" s="62">
        <f t="shared" si="29"/>
        <v>0</v>
      </c>
      <c r="P41" s="62">
        <f t="shared" si="30"/>
        <v>0</v>
      </c>
      <c r="Q41" s="62">
        <f t="shared" si="40"/>
        <v>0</v>
      </c>
      <c r="R41" s="62">
        <f t="shared" si="31"/>
        <v>0</v>
      </c>
      <c r="S41" s="62">
        <f t="shared" si="32"/>
        <v>0</v>
      </c>
      <c r="T41" s="62">
        <f t="shared" si="41"/>
        <v>0</v>
      </c>
      <c r="U41" s="62">
        <f t="shared" si="33"/>
        <v>0</v>
      </c>
      <c r="V41" s="62">
        <f t="shared" si="34"/>
        <v>0</v>
      </c>
    </row>
    <row r="42" spans="1:22" hidden="1" x14ac:dyDescent="0.25">
      <c r="A42" s="61" t="s">
        <v>63</v>
      </c>
      <c r="B42" s="62">
        <f t="shared" si="35"/>
        <v>0</v>
      </c>
      <c r="C42" s="62">
        <f t="shared" si="21"/>
        <v>0</v>
      </c>
      <c r="D42" s="62">
        <f t="shared" si="22"/>
        <v>0</v>
      </c>
      <c r="E42" s="62">
        <f t="shared" si="36"/>
        <v>0</v>
      </c>
      <c r="F42" s="62">
        <f t="shared" si="23"/>
        <v>0</v>
      </c>
      <c r="G42" s="62">
        <f t="shared" si="24"/>
        <v>0</v>
      </c>
      <c r="H42" s="62">
        <f t="shared" si="37"/>
        <v>0</v>
      </c>
      <c r="I42" s="62">
        <f t="shared" si="25"/>
        <v>0</v>
      </c>
      <c r="J42" s="62">
        <f t="shared" si="26"/>
        <v>0</v>
      </c>
      <c r="K42" s="62">
        <f t="shared" si="38"/>
        <v>0</v>
      </c>
      <c r="L42" s="62">
        <f t="shared" si="27"/>
        <v>0</v>
      </c>
      <c r="M42" s="62">
        <f t="shared" si="28"/>
        <v>0</v>
      </c>
      <c r="N42" s="62">
        <f t="shared" si="39"/>
        <v>0</v>
      </c>
      <c r="O42" s="62">
        <f t="shared" si="29"/>
        <v>0</v>
      </c>
      <c r="P42" s="62">
        <f t="shared" si="30"/>
        <v>0</v>
      </c>
      <c r="Q42" s="62">
        <f t="shared" si="40"/>
        <v>0</v>
      </c>
      <c r="R42" s="62">
        <f t="shared" si="31"/>
        <v>0</v>
      </c>
      <c r="S42" s="62">
        <f t="shared" si="32"/>
        <v>0</v>
      </c>
      <c r="T42" s="62">
        <f t="shared" si="41"/>
        <v>0</v>
      </c>
      <c r="U42" s="62">
        <f t="shared" si="33"/>
        <v>0</v>
      </c>
      <c r="V42" s="62">
        <f t="shared" si="34"/>
        <v>0</v>
      </c>
    </row>
    <row r="43" spans="1:22" hidden="1" x14ac:dyDescent="0.25">
      <c r="A43" s="61" t="s">
        <v>116</v>
      </c>
      <c r="B43" s="62">
        <f t="shared" si="35"/>
        <v>0</v>
      </c>
      <c r="C43" s="62">
        <f t="shared" si="21"/>
        <v>0</v>
      </c>
      <c r="D43" s="62">
        <f t="shared" si="22"/>
        <v>0</v>
      </c>
      <c r="E43" s="62">
        <f t="shared" si="36"/>
        <v>0</v>
      </c>
      <c r="F43" s="62">
        <f t="shared" si="23"/>
        <v>0</v>
      </c>
      <c r="G43" s="62">
        <f t="shared" si="24"/>
        <v>0</v>
      </c>
      <c r="H43" s="62">
        <f t="shared" si="37"/>
        <v>0</v>
      </c>
      <c r="I43" s="62">
        <f t="shared" si="25"/>
        <v>0</v>
      </c>
      <c r="J43" s="62">
        <f t="shared" si="26"/>
        <v>0</v>
      </c>
      <c r="K43" s="62">
        <f t="shared" si="38"/>
        <v>0</v>
      </c>
      <c r="L43" s="62">
        <f t="shared" si="27"/>
        <v>0</v>
      </c>
      <c r="M43" s="62">
        <f t="shared" si="28"/>
        <v>0</v>
      </c>
      <c r="N43" s="62">
        <f t="shared" si="39"/>
        <v>0</v>
      </c>
      <c r="O43" s="62">
        <f t="shared" si="29"/>
        <v>0</v>
      </c>
      <c r="P43" s="62">
        <f t="shared" si="30"/>
        <v>0</v>
      </c>
      <c r="Q43" s="62">
        <f t="shared" si="40"/>
        <v>0</v>
      </c>
      <c r="R43" s="62">
        <f t="shared" si="31"/>
        <v>0</v>
      </c>
      <c r="S43" s="62">
        <f t="shared" si="32"/>
        <v>0</v>
      </c>
      <c r="T43" s="62">
        <f t="shared" si="41"/>
        <v>0</v>
      </c>
      <c r="U43" s="62">
        <f t="shared" si="33"/>
        <v>0</v>
      </c>
      <c r="V43" s="62">
        <f t="shared" si="34"/>
        <v>0</v>
      </c>
    </row>
    <row r="44" spans="1:22" hidden="1" x14ac:dyDescent="0.25">
      <c r="A44" s="61" t="s">
        <v>64</v>
      </c>
      <c r="B44" s="62">
        <f t="shared" si="35"/>
        <v>0</v>
      </c>
      <c r="C44" s="62">
        <f t="shared" si="21"/>
        <v>0</v>
      </c>
      <c r="D44" s="62">
        <f t="shared" si="22"/>
        <v>0</v>
      </c>
      <c r="E44" s="62">
        <f t="shared" si="36"/>
        <v>0</v>
      </c>
      <c r="F44" s="62">
        <f t="shared" si="23"/>
        <v>0</v>
      </c>
      <c r="G44" s="62">
        <f t="shared" si="24"/>
        <v>0</v>
      </c>
      <c r="H44" s="62">
        <f t="shared" si="37"/>
        <v>0</v>
      </c>
      <c r="I44" s="62">
        <f t="shared" si="25"/>
        <v>0</v>
      </c>
      <c r="J44" s="62">
        <f t="shared" si="26"/>
        <v>0</v>
      </c>
      <c r="K44" s="62">
        <f t="shared" si="38"/>
        <v>0</v>
      </c>
      <c r="L44" s="62">
        <f t="shared" si="27"/>
        <v>0</v>
      </c>
      <c r="M44" s="62">
        <f t="shared" si="28"/>
        <v>0</v>
      </c>
      <c r="N44" s="62">
        <f t="shared" si="39"/>
        <v>0</v>
      </c>
      <c r="O44" s="62">
        <f t="shared" si="29"/>
        <v>0</v>
      </c>
      <c r="P44" s="62">
        <f t="shared" si="30"/>
        <v>0</v>
      </c>
      <c r="Q44" s="62">
        <f t="shared" si="40"/>
        <v>0</v>
      </c>
      <c r="R44" s="62">
        <f t="shared" si="31"/>
        <v>0</v>
      </c>
      <c r="S44" s="62">
        <f t="shared" si="32"/>
        <v>0</v>
      </c>
      <c r="T44" s="62">
        <f t="shared" si="41"/>
        <v>0</v>
      </c>
      <c r="U44" s="62">
        <f t="shared" si="33"/>
        <v>0</v>
      </c>
      <c r="V44" s="62">
        <f t="shared" si="34"/>
        <v>0</v>
      </c>
    </row>
    <row r="45" spans="1:22" hidden="1" x14ac:dyDescent="0.25">
      <c r="A45" s="61" t="s">
        <v>63</v>
      </c>
      <c r="B45" s="62">
        <f t="shared" si="35"/>
        <v>0</v>
      </c>
      <c r="C45" s="62">
        <f t="shared" si="21"/>
        <v>0</v>
      </c>
      <c r="D45" s="62">
        <f t="shared" si="22"/>
        <v>0</v>
      </c>
      <c r="E45" s="62">
        <f t="shared" si="36"/>
        <v>0</v>
      </c>
      <c r="F45" s="62">
        <f t="shared" si="23"/>
        <v>0</v>
      </c>
      <c r="G45" s="62">
        <f t="shared" si="24"/>
        <v>0</v>
      </c>
      <c r="H45" s="62">
        <f t="shared" si="37"/>
        <v>0</v>
      </c>
      <c r="I45" s="62">
        <f t="shared" si="25"/>
        <v>0</v>
      </c>
      <c r="J45" s="62">
        <f t="shared" si="26"/>
        <v>0</v>
      </c>
      <c r="K45" s="62">
        <f t="shared" si="38"/>
        <v>0</v>
      </c>
      <c r="L45" s="62">
        <f t="shared" si="27"/>
        <v>0</v>
      </c>
      <c r="M45" s="62">
        <f t="shared" si="28"/>
        <v>0</v>
      </c>
      <c r="N45" s="62">
        <f t="shared" si="39"/>
        <v>0</v>
      </c>
      <c r="O45" s="62">
        <f t="shared" si="29"/>
        <v>0</v>
      </c>
      <c r="P45" s="62">
        <f t="shared" si="30"/>
        <v>0</v>
      </c>
      <c r="Q45" s="62">
        <f t="shared" si="40"/>
        <v>0</v>
      </c>
      <c r="R45" s="62">
        <f t="shared" si="31"/>
        <v>0</v>
      </c>
      <c r="S45" s="62">
        <f t="shared" si="32"/>
        <v>0</v>
      </c>
      <c r="T45" s="62">
        <f t="shared" si="41"/>
        <v>0</v>
      </c>
      <c r="U45" s="62">
        <f t="shared" si="33"/>
        <v>0</v>
      </c>
      <c r="V45" s="62">
        <f t="shared" si="34"/>
        <v>0</v>
      </c>
    </row>
    <row r="46" spans="1:22" hidden="1" x14ac:dyDescent="0.25">
      <c r="A46" s="61" t="s">
        <v>117</v>
      </c>
      <c r="B46" s="62">
        <f t="shared" si="35"/>
        <v>0</v>
      </c>
      <c r="C46" s="62">
        <f t="shared" si="21"/>
        <v>0</v>
      </c>
      <c r="D46" s="62">
        <f t="shared" si="22"/>
        <v>0</v>
      </c>
      <c r="E46" s="62">
        <f t="shared" si="36"/>
        <v>0</v>
      </c>
      <c r="F46" s="62">
        <f t="shared" si="23"/>
        <v>0</v>
      </c>
      <c r="G46" s="62">
        <f t="shared" si="24"/>
        <v>0</v>
      </c>
      <c r="H46" s="62">
        <f t="shared" si="37"/>
        <v>0</v>
      </c>
      <c r="I46" s="62">
        <f t="shared" si="25"/>
        <v>0</v>
      </c>
      <c r="J46" s="62">
        <f t="shared" si="26"/>
        <v>0</v>
      </c>
      <c r="K46" s="62">
        <f t="shared" si="38"/>
        <v>0</v>
      </c>
      <c r="L46" s="62">
        <f t="shared" si="27"/>
        <v>0</v>
      </c>
      <c r="M46" s="62">
        <f t="shared" si="28"/>
        <v>0</v>
      </c>
      <c r="N46" s="62">
        <f t="shared" si="39"/>
        <v>0</v>
      </c>
      <c r="O46" s="62">
        <f t="shared" si="29"/>
        <v>0</v>
      </c>
      <c r="P46" s="62">
        <f t="shared" si="30"/>
        <v>0</v>
      </c>
      <c r="Q46" s="62">
        <f t="shared" si="40"/>
        <v>0</v>
      </c>
      <c r="R46" s="62">
        <f t="shared" si="31"/>
        <v>0</v>
      </c>
      <c r="S46" s="62">
        <f t="shared" si="32"/>
        <v>0</v>
      </c>
      <c r="T46" s="62">
        <f t="shared" si="41"/>
        <v>0</v>
      </c>
      <c r="U46" s="62">
        <f t="shared" si="33"/>
        <v>0</v>
      </c>
      <c r="V46" s="62">
        <f t="shared" si="34"/>
        <v>0</v>
      </c>
    </row>
    <row r="47" spans="1:22" hidden="1" x14ac:dyDescent="0.25">
      <c r="A47" s="61" t="s">
        <v>116</v>
      </c>
      <c r="B47" s="62">
        <f t="shared" si="35"/>
        <v>0</v>
      </c>
      <c r="C47" s="62">
        <f t="shared" si="21"/>
        <v>0</v>
      </c>
      <c r="D47" s="62">
        <f t="shared" si="22"/>
        <v>0</v>
      </c>
      <c r="E47" s="62">
        <f t="shared" si="36"/>
        <v>0</v>
      </c>
      <c r="F47" s="62">
        <f t="shared" si="23"/>
        <v>0</v>
      </c>
      <c r="G47" s="62">
        <f t="shared" si="24"/>
        <v>0</v>
      </c>
      <c r="H47" s="62">
        <f t="shared" si="37"/>
        <v>0</v>
      </c>
      <c r="I47" s="62">
        <f t="shared" si="25"/>
        <v>0</v>
      </c>
      <c r="J47" s="62">
        <f t="shared" si="26"/>
        <v>0</v>
      </c>
      <c r="K47" s="62">
        <f t="shared" si="38"/>
        <v>0</v>
      </c>
      <c r="L47" s="62">
        <f t="shared" si="27"/>
        <v>0</v>
      </c>
      <c r="M47" s="62">
        <f t="shared" si="28"/>
        <v>0</v>
      </c>
      <c r="N47" s="62">
        <f t="shared" si="39"/>
        <v>0</v>
      </c>
      <c r="O47" s="62">
        <f t="shared" si="29"/>
        <v>0</v>
      </c>
      <c r="P47" s="62">
        <f t="shared" si="30"/>
        <v>0</v>
      </c>
      <c r="Q47" s="62">
        <f t="shared" si="40"/>
        <v>0</v>
      </c>
      <c r="R47" s="62">
        <f t="shared" si="31"/>
        <v>0</v>
      </c>
      <c r="S47" s="62">
        <f t="shared" si="32"/>
        <v>0</v>
      </c>
      <c r="T47" s="62">
        <f t="shared" si="41"/>
        <v>0</v>
      </c>
      <c r="U47" s="62">
        <f t="shared" si="33"/>
        <v>0</v>
      </c>
      <c r="V47" s="62">
        <f t="shared" si="34"/>
        <v>0</v>
      </c>
    </row>
    <row r="48" spans="1:22" hidden="1" x14ac:dyDescent="0.25">
      <c r="A48" s="61" t="s">
        <v>63</v>
      </c>
      <c r="B48" s="62">
        <f t="shared" si="35"/>
        <v>0</v>
      </c>
      <c r="C48" s="62">
        <f t="shared" si="21"/>
        <v>0</v>
      </c>
      <c r="D48" s="62">
        <f t="shared" si="22"/>
        <v>0</v>
      </c>
      <c r="E48" s="62">
        <f t="shared" si="36"/>
        <v>0</v>
      </c>
      <c r="F48" s="62">
        <f t="shared" si="23"/>
        <v>0</v>
      </c>
      <c r="G48" s="62">
        <f t="shared" si="24"/>
        <v>0</v>
      </c>
      <c r="H48" s="62">
        <f t="shared" si="37"/>
        <v>0</v>
      </c>
      <c r="I48" s="62">
        <f t="shared" si="25"/>
        <v>0</v>
      </c>
      <c r="J48" s="62">
        <f t="shared" si="26"/>
        <v>0</v>
      </c>
      <c r="K48" s="62">
        <f t="shared" si="38"/>
        <v>0</v>
      </c>
      <c r="L48" s="62">
        <f t="shared" si="27"/>
        <v>0</v>
      </c>
      <c r="M48" s="62">
        <f t="shared" si="28"/>
        <v>0</v>
      </c>
      <c r="N48" s="62">
        <f t="shared" si="39"/>
        <v>0</v>
      </c>
      <c r="O48" s="62">
        <f t="shared" si="29"/>
        <v>0</v>
      </c>
      <c r="P48" s="62">
        <f t="shared" si="30"/>
        <v>0</v>
      </c>
      <c r="Q48" s="62">
        <f t="shared" si="40"/>
        <v>0</v>
      </c>
      <c r="R48" s="62">
        <f t="shared" si="31"/>
        <v>0</v>
      </c>
      <c r="S48" s="62">
        <f t="shared" si="32"/>
        <v>0</v>
      </c>
      <c r="T48" s="62">
        <f t="shared" si="41"/>
        <v>0</v>
      </c>
      <c r="U48" s="62">
        <f t="shared" si="33"/>
        <v>0</v>
      </c>
      <c r="V48" s="62">
        <f t="shared" si="34"/>
        <v>0</v>
      </c>
    </row>
    <row r="49" spans="1:36" ht="15.75" hidden="1" thickBot="1" x14ac:dyDescent="0.3">
      <c r="A49" s="64" t="s">
        <v>118</v>
      </c>
      <c r="B49" s="65">
        <f t="shared" si="35"/>
        <v>0</v>
      </c>
      <c r="C49" s="65">
        <f t="shared" si="21"/>
        <v>0</v>
      </c>
      <c r="D49" s="65">
        <f t="shared" si="22"/>
        <v>0</v>
      </c>
      <c r="E49" s="65">
        <f t="shared" si="36"/>
        <v>0</v>
      </c>
      <c r="F49" s="65">
        <f t="shared" si="23"/>
        <v>0</v>
      </c>
      <c r="G49" s="65">
        <f t="shared" si="24"/>
        <v>0</v>
      </c>
      <c r="H49" s="65">
        <f t="shared" si="37"/>
        <v>0</v>
      </c>
      <c r="I49" s="65">
        <f t="shared" si="25"/>
        <v>0</v>
      </c>
      <c r="J49" s="65">
        <f t="shared" si="26"/>
        <v>0</v>
      </c>
      <c r="K49" s="65">
        <f t="shared" si="38"/>
        <v>0</v>
      </c>
      <c r="L49" s="65">
        <f t="shared" si="27"/>
        <v>0</v>
      </c>
      <c r="M49" s="65">
        <f t="shared" si="28"/>
        <v>0</v>
      </c>
      <c r="N49" s="65">
        <f t="shared" si="39"/>
        <v>0</v>
      </c>
      <c r="O49" s="65">
        <f t="shared" si="29"/>
        <v>0</v>
      </c>
      <c r="P49" s="65">
        <f t="shared" si="30"/>
        <v>0</v>
      </c>
      <c r="Q49" s="65">
        <f t="shared" si="40"/>
        <v>0</v>
      </c>
      <c r="R49" s="65">
        <f t="shared" si="31"/>
        <v>0</v>
      </c>
      <c r="S49" s="65">
        <f t="shared" si="32"/>
        <v>0</v>
      </c>
      <c r="T49" s="65">
        <f t="shared" si="41"/>
        <v>0</v>
      </c>
      <c r="U49" s="65">
        <f t="shared" si="33"/>
        <v>0</v>
      </c>
      <c r="V49" s="65">
        <f t="shared" si="34"/>
        <v>0</v>
      </c>
    </row>
    <row r="50" spans="1:36" ht="15.75" hidden="1" thickTop="1" x14ac:dyDescent="0.25">
      <c r="A50" s="66" t="s">
        <v>66</v>
      </c>
      <c r="B50" s="67"/>
      <c r="C50" s="67">
        <f>SUM(C38:C49)</f>
        <v>0</v>
      </c>
      <c r="D50" s="68">
        <f>SUM(D38:D49)</f>
        <v>0</v>
      </c>
      <c r="E50" s="67"/>
      <c r="F50" s="67">
        <f>SUM(F38:F49)</f>
        <v>0</v>
      </c>
      <c r="G50" s="68">
        <f>SUM(G38:G49)</f>
        <v>0</v>
      </c>
      <c r="H50" s="67"/>
      <c r="I50" s="67">
        <f>SUM(I38:I49)</f>
        <v>0</v>
      </c>
      <c r="J50" s="68">
        <f>SUM(J38:J49)</f>
        <v>0</v>
      </c>
      <c r="K50" s="67"/>
      <c r="L50" s="67">
        <f>SUM(L38:L49)</f>
        <v>0</v>
      </c>
      <c r="M50" s="68">
        <f>SUM(M38:M49)</f>
        <v>0</v>
      </c>
      <c r="N50" s="67"/>
      <c r="O50" s="67">
        <f>SUM(O38:O49)</f>
        <v>0</v>
      </c>
      <c r="P50" s="68">
        <f>SUM(P38:P49)</f>
        <v>0</v>
      </c>
      <c r="Q50" s="67"/>
      <c r="R50" s="67">
        <f>SUM(R38:R49)</f>
        <v>0</v>
      </c>
      <c r="S50" s="68">
        <f>SUM(S38:S49)</f>
        <v>0</v>
      </c>
      <c r="T50" s="67"/>
      <c r="U50" s="67">
        <f>SUM(U38:U49)</f>
        <v>0</v>
      </c>
      <c r="V50" s="68">
        <f>SUM(V38:V49)</f>
        <v>0</v>
      </c>
    </row>
    <row r="51" spans="1:36" ht="12.75" hidden="1" customHeight="1" x14ac:dyDescent="0.25">
      <c r="A51" s="176" t="s">
        <v>65</v>
      </c>
      <c r="B51" s="178" t="s">
        <v>81</v>
      </c>
      <c r="C51" s="178"/>
      <c r="D51" s="178"/>
      <c r="E51" s="178" t="s">
        <v>82</v>
      </c>
      <c r="F51" s="178"/>
      <c r="G51" s="178"/>
      <c r="H51" s="178" t="s">
        <v>83</v>
      </c>
      <c r="I51" s="178"/>
      <c r="J51" s="178"/>
      <c r="K51" s="178" t="s">
        <v>84</v>
      </c>
      <c r="L51" s="178"/>
      <c r="M51" s="178"/>
      <c r="N51" s="178" t="s">
        <v>85</v>
      </c>
      <c r="O51" s="178"/>
      <c r="P51" s="178"/>
      <c r="Q51" s="178" t="s">
        <v>86</v>
      </c>
      <c r="R51" s="178"/>
      <c r="S51" s="178"/>
      <c r="T51" s="178" t="s">
        <v>87</v>
      </c>
      <c r="U51" s="178"/>
      <c r="V51" s="178"/>
      <c r="X51" s="9"/>
      <c r="Y51" s="9"/>
      <c r="Z51" s="9"/>
      <c r="AA51" s="9"/>
      <c r="AB51" s="9"/>
      <c r="AC51" s="9"/>
      <c r="AD51" s="9"/>
      <c r="AE51" s="9"/>
      <c r="AF51" s="9"/>
      <c r="AG51" s="9"/>
      <c r="AH51" s="9"/>
      <c r="AI51" s="9"/>
      <c r="AJ51" s="9"/>
    </row>
    <row r="52" spans="1:36" ht="30.75" hidden="1" thickBot="1" x14ac:dyDescent="0.3">
      <c r="A52" s="177"/>
      <c r="B52" s="57" t="s">
        <v>88</v>
      </c>
      <c r="C52" s="57" t="s">
        <v>89</v>
      </c>
      <c r="D52" s="57" t="s">
        <v>90</v>
      </c>
      <c r="E52" s="57" t="s">
        <v>88</v>
      </c>
      <c r="F52" s="57" t="s">
        <v>89</v>
      </c>
      <c r="G52" s="57" t="s">
        <v>90</v>
      </c>
      <c r="H52" s="57" t="s">
        <v>88</v>
      </c>
      <c r="I52" s="57" t="s">
        <v>89</v>
      </c>
      <c r="J52" s="57" t="s">
        <v>90</v>
      </c>
      <c r="K52" s="57" t="s">
        <v>88</v>
      </c>
      <c r="L52" s="57" t="s">
        <v>89</v>
      </c>
      <c r="M52" s="57" t="s">
        <v>90</v>
      </c>
      <c r="N52" s="57" t="s">
        <v>88</v>
      </c>
      <c r="O52" s="57" t="s">
        <v>89</v>
      </c>
      <c r="P52" s="57" t="s">
        <v>90</v>
      </c>
      <c r="Q52" s="57" t="s">
        <v>88</v>
      </c>
      <c r="R52" s="57" t="s">
        <v>89</v>
      </c>
      <c r="S52" s="57" t="s">
        <v>90</v>
      </c>
      <c r="T52" s="57" t="s">
        <v>88</v>
      </c>
      <c r="U52" s="57" t="s">
        <v>89</v>
      </c>
      <c r="V52" s="57" t="s">
        <v>90</v>
      </c>
      <c r="X52" s="9"/>
      <c r="Y52" s="9"/>
      <c r="Z52" s="9"/>
      <c r="AA52" s="9"/>
      <c r="AB52" s="9"/>
      <c r="AC52" s="9"/>
      <c r="AD52" s="9"/>
      <c r="AE52" s="9"/>
      <c r="AF52" s="9"/>
      <c r="AG52" s="9"/>
      <c r="AH52" s="9"/>
      <c r="AI52" s="9"/>
      <c r="AJ52" s="9"/>
    </row>
    <row r="53" spans="1:36" ht="15.75" hidden="1" thickTop="1" x14ac:dyDescent="0.25">
      <c r="A53" s="58" t="s">
        <v>62</v>
      </c>
      <c r="B53" s="59">
        <f>IF(data=1,IF((T49-sumproplat)&gt;0,T49-sumproplat,0),IF(T49-(sumproplat-U49)&gt;0,T49-(V49-U49),0))</f>
        <v>0</v>
      </c>
      <c r="C53" s="59">
        <f t="shared" ref="C53:C64" si="42">IF(data=1,B53*(PROC/36500)*30.42,B53*(PROC/36000)*30)</f>
        <v>0</v>
      </c>
      <c r="D53" s="59">
        <f t="shared" ref="D53:D64" si="43">IF(data=1,IF(C53&gt;0.0001,C53+sumproplat,0),IF(B53&gt;sumproplat*2,sumproplat,B53+C53))</f>
        <v>0</v>
      </c>
      <c r="E53" s="59">
        <f>IF(data=1,IF((B64-sumproplat)&gt;0,B64-sumproplat,0),IF(B64-(sumproplat-C64)&gt;0,B64-(D64-C64),0))</f>
        <v>0</v>
      </c>
      <c r="F53" s="59">
        <f t="shared" ref="F53:F64" si="44">IF(data=1,E53*(PROC/36500)*30.42,E53*(PROC/36000)*30)</f>
        <v>0</v>
      </c>
      <c r="G53" s="59">
        <f t="shared" ref="G53:G64" si="45">IF(data=1,IF(F53&gt;0.0001,F53+sumproplat,0),IF(E53&gt;sumproplat*2,sumproplat,E53+F53))</f>
        <v>0</v>
      </c>
      <c r="H53" s="59">
        <f>IF(data=1,IF((E64-sumproplat)&gt;0,E64-sumproplat,0),IF(E64-(sumproplat-F64)&gt;0,E64-(G64-F64),0))</f>
        <v>0</v>
      </c>
      <c r="I53" s="59">
        <f t="shared" ref="I53:I64" si="46">IF(data=1,H53*(PROC/36500)*30.42,H53*(PROC/36000)*30)</f>
        <v>0</v>
      </c>
      <c r="J53" s="59">
        <f t="shared" ref="J53:J64" si="47">IF(data=1,IF(I53&gt;0.0001,I53+sumproplat,0),IF(H53&gt;sumproplat*2,sumproplat,H53+I53))</f>
        <v>0</v>
      </c>
      <c r="K53" s="59">
        <f>IF(data=1,IF((H64-sumproplat)&gt;0,H64-sumproplat,0),IF(H64-(sumproplat-I64)&gt;0,H64-(J64-I64),0))</f>
        <v>0</v>
      </c>
      <c r="L53" s="59">
        <f t="shared" ref="L53:L64" si="48">IF(data=1,K53*(PROC/36500)*30.42,K53*(PROC/36000)*30)</f>
        <v>0</v>
      </c>
      <c r="M53" s="59">
        <f t="shared" ref="M53:M64" si="49">IF(data=1,IF(L53&gt;0.0001,L53+sumproplat,0),IF(K53&gt;sumproplat*2,sumproplat,K53+L53))</f>
        <v>0</v>
      </c>
      <c r="N53" s="59">
        <f>IF(data=1,IF((K64-sumproplat)&gt;0,K64-sumproplat,0),IF(K64-(sumproplat-L64)&gt;0,K64-(M64-L64),0))</f>
        <v>0</v>
      </c>
      <c r="O53" s="59">
        <f t="shared" ref="O53:O64" si="50">IF(data=1,N53*(PROC/36500)*30.42,N53*(PROC/36000)*30)</f>
        <v>0</v>
      </c>
      <c r="P53" s="59">
        <f t="shared" ref="P53:P64" si="51">IF(data=1,IF(O53&gt;0.0001,O53+sumproplat,0),IF(N53&gt;sumproplat*2,sumproplat,N53+O53))</f>
        <v>0</v>
      </c>
      <c r="Q53" s="59">
        <f>IF(data=1,IF((N64-sumproplat)&gt;0,N64-sumproplat,0),IF(N64-(sumproplat-O64)&gt;0,N64-(P64-O64),0))</f>
        <v>0</v>
      </c>
      <c r="R53" s="59">
        <f t="shared" ref="R53:R64" si="52">IF(data=1,Q53*(PROC/36500)*30.42,Q53*(PROC/36000)*30)</f>
        <v>0</v>
      </c>
      <c r="S53" s="59">
        <f t="shared" ref="S53:S64" si="53">IF(data=1,IF(R53&gt;0.0001,R53+sumproplat,0),IF(Q53&gt;sumproplat*2,sumproplat,Q53+R53))</f>
        <v>0</v>
      </c>
      <c r="T53" s="59">
        <f>IF(data=1,IF((Q64-sumproplat)&gt;0,Q64-sumproplat,0),IF(Q64-(sumproplat-R64)&gt;0,Q64-(S64-R64),0))</f>
        <v>0</v>
      </c>
      <c r="U53" s="59">
        <f t="shared" ref="U53:U64" si="54">IF(data=1,T53*(PROC/36500)*30.42,T53*(PROC/36000)*30)</f>
        <v>0</v>
      </c>
      <c r="V53" s="59">
        <f t="shared" ref="V53:V64" si="55">IF(data=1,IF(U53&gt;0.0001,U53+sumproplat,0),IF(T53&gt;sumproplat*2,sumproplat,T53+U53))</f>
        <v>0</v>
      </c>
      <c r="W53" s="9"/>
      <c r="X53" s="9"/>
      <c r="Y53" s="9"/>
      <c r="Z53" s="9"/>
      <c r="AA53" s="9"/>
      <c r="AB53" s="9"/>
      <c r="AC53" s="9"/>
      <c r="AD53" s="9"/>
      <c r="AE53" s="9"/>
      <c r="AF53" s="9"/>
      <c r="AG53" s="9"/>
      <c r="AH53" s="9"/>
      <c r="AI53" s="9"/>
      <c r="AJ53" s="9"/>
    </row>
    <row r="54" spans="1:36" hidden="1" x14ac:dyDescent="0.25">
      <c r="A54" s="61" t="s">
        <v>63</v>
      </c>
      <c r="B54" s="62">
        <f>IF(data=1,IF((B53-sumproplat)&gt;0,B53-sumproplat,0),IF(B53-(sumproplat-C53)&gt;0,B53-(D53-C53),0))</f>
        <v>0</v>
      </c>
      <c r="C54" s="62">
        <f t="shared" si="42"/>
        <v>0</v>
      </c>
      <c r="D54" s="62">
        <f t="shared" si="43"/>
        <v>0</v>
      </c>
      <c r="E54" s="62">
        <f>IF(data=1,IF((E53-sumproplat)&gt;0,E53-sumproplat,0),IF(E53-(sumproplat-F53)&gt;0,E53-(G53-F53),0))</f>
        <v>0</v>
      </c>
      <c r="F54" s="62">
        <f t="shared" si="44"/>
        <v>0</v>
      </c>
      <c r="G54" s="62">
        <f t="shared" si="45"/>
        <v>0</v>
      </c>
      <c r="H54" s="62">
        <f>IF(data=1,IF((H53-sumproplat)&gt;0,H53-sumproplat,0),IF(H53-(sumproplat-I53)&gt;0,H53-(J53-I53),0))</f>
        <v>0</v>
      </c>
      <c r="I54" s="62">
        <f t="shared" si="46"/>
        <v>0</v>
      </c>
      <c r="J54" s="62">
        <f t="shared" si="47"/>
        <v>0</v>
      </c>
      <c r="K54" s="62">
        <f>IF(data=1,IF((K53-sumproplat)&gt;0,K53-sumproplat,0),IF(K53-(sumproplat-L53)&gt;0,K53-(M53-L53),0))</f>
        <v>0</v>
      </c>
      <c r="L54" s="62">
        <f t="shared" si="48"/>
        <v>0</v>
      </c>
      <c r="M54" s="62">
        <f t="shared" si="49"/>
        <v>0</v>
      </c>
      <c r="N54" s="62">
        <f>IF(data=1,IF((N53-sumproplat)&gt;0,N53-sumproplat,0),IF(N53-(sumproplat-O53)&gt;0,N53-(P53-O53),0))</f>
        <v>0</v>
      </c>
      <c r="O54" s="62">
        <f t="shared" si="50"/>
        <v>0</v>
      </c>
      <c r="P54" s="62">
        <f t="shared" si="51"/>
        <v>0</v>
      </c>
      <c r="Q54" s="62">
        <f>IF(data=1,IF((Q53-sumproplat)&gt;0,Q53-sumproplat,0),IF(Q53-(sumproplat-R53)&gt;0,Q53-(S53-R53),0))</f>
        <v>0</v>
      </c>
      <c r="R54" s="62">
        <f t="shared" si="52"/>
        <v>0</v>
      </c>
      <c r="S54" s="62">
        <f t="shared" si="53"/>
        <v>0</v>
      </c>
      <c r="T54" s="62">
        <f>IF(data=1,IF((T53-sumproplat)&gt;0,T53-sumproplat,0),IF(T53-(sumproplat-U53)&gt;0,T53-(V53-U53),0))</f>
        <v>0</v>
      </c>
      <c r="U54" s="62">
        <f t="shared" si="54"/>
        <v>0</v>
      </c>
      <c r="V54" s="62">
        <f t="shared" si="55"/>
        <v>0</v>
      </c>
      <c r="W54" s="9"/>
      <c r="X54" s="9"/>
      <c r="Y54" s="9"/>
      <c r="Z54" s="9"/>
      <c r="AA54" s="9"/>
      <c r="AB54" s="9"/>
      <c r="AC54" s="9"/>
      <c r="AD54" s="9"/>
      <c r="AE54" s="9"/>
      <c r="AF54" s="9"/>
      <c r="AG54" s="9"/>
      <c r="AH54" s="9"/>
      <c r="AI54" s="9"/>
      <c r="AJ54" s="9"/>
    </row>
    <row r="55" spans="1:36" hidden="1" x14ac:dyDescent="0.25">
      <c r="A55" s="61" t="s">
        <v>64</v>
      </c>
      <c r="B55" s="62">
        <f t="shared" ref="B55:B64" si="56">IF(data=1,IF((B54-sumproplat)&gt;0,B54-sumproplat,0),IF(B54-(sumproplat-C54)&gt;0,B54-(D54-C54),0))</f>
        <v>0</v>
      </c>
      <c r="C55" s="62">
        <f t="shared" si="42"/>
        <v>0</v>
      </c>
      <c r="D55" s="62">
        <f t="shared" si="43"/>
        <v>0</v>
      </c>
      <c r="E55" s="62">
        <f t="shared" ref="E55:E64" si="57">IF(data=1,IF((E54-sumproplat)&gt;0,E54-sumproplat,0),IF(E54-(sumproplat-F54)&gt;0,E54-(G54-F54),0))</f>
        <v>0</v>
      </c>
      <c r="F55" s="62">
        <f t="shared" si="44"/>
        <v>0</v>
      </c>
      <c r="G55" s="62">
        <f t="shared" si="45"/>
        <v>0</v>
      </c>
      <c r="H55" s="62">
        <f t="shared" ref="H55:H64" si="58">IF(data=1,IF((H54-sumproplat)&gt;0,H54-sumproplat,0),IF(H54-(sumproplat-I54)&gt;0,H54-(J54-I54),0))</f>
        <v>0</v>
      </c>
      <c r="I55" s="62">
        <f t="shared" si="46"/>
        <v>0</v>
      </c>
      <c r="J55" s="62">
        <f t="shared" si="47"/>
        <v>0</v>
      </c>
      <c r="K55" s="62">
        <f t="shared" ref="K55:K64" si="59">IF(data=1,IF((K54-sumproplat)&gt;0,K54-sumproplat,0),IF(K54-(sumproplat-L54)&gt;0,K54-(M54-L54),0))</f>
        <v>0</v>
      </c>
      <c r="L55" s="62">
        <f t="shared" si="48"/>
        <v>0</v>
      </c>
      <c r="M55" s="62">
        <f t="shared" si="49"/>
        <v>0</v>
      </c>
      <c r="N55" s="62">
        <f t="shared" ref="N55:N64" si="60">IF(data=1,IF((N54-sumproplat)&gt;0,N54-sumproplat,0),IF(N54-(sumproplat-O54)&gt;0,N54-(P54-O54),0))</f>
        <v>0</v>
      </c>
      <c r="O55" s="62">
        <f t="shared" si="50"/>
        <v>0</v>
      </c>
      <c r="P55" s="62">
        <f t="shared" si="51"/>
        <v>0</v>
      </c>
      <c r="Q55" s="62">
        <f t="shared" ref="Q55:Q63" si="61">IF(data=1,IF((Q54-sumproplat)&gt;0,Q54-sumproplat,0),IF(Q54-(sumproplat-R54)&gt;0,Q54-(S54-R54),0))</f>
        <v>0</v>
      </c>
      <c r="R55" s="62">
        <f t="shared" si="52"/>
        <v>0</v>
      </c>
      <c r="S55" s="62">
        <f t="shared" si="53"/>
        <v>0</v>
      </c>
      <c r="T55" s="62">
        <f t="shared" ref="T55:T64" si="62">IF(data=1,IF((T54-sumproplat)&gt;0,T54-sumproplat,0),IF(T54-(sumproplat-U54)&gt;0,T54-(V54-U54),0))</f>
        <v>0</v>
      </c>
      <c r="U55" s="62">
        <f t="shared" si="54"/>
        <v>0</v>
      </c>
      <c r="V55" s="62">
        <f t="shared" si="55"/>
        <v>0</v>
      </c>
      <c r="W55" s="9"/>
      <c r="X55" s="9"/>
      <c r="Y55" s="9"/>
      <c r="Z55" s="9"/>
      <c r="AA55" s="9"/>
      <c r="AB55" s="9"/>
      <c r="AC55" s="9"/>
      <c r="AD55" s="9"/>
      <c r="AE55" s="9"/>
      <c r="AF55" s="9"/>
      <c r="AG55" s="9"/>
      <c r="AH55" s="9"/>
      <c r="AI55" s="9"/>
      <c r="AJ55" s="9"/>
    </row>
    <row r="56" spans="1:36" hidden="1" x14ac:dyDescent="0.25">
      <c r="A56" s="61" t="s">
        <v>115</v>
      </c>
      <c r="B56" s="62">
        <f t="shared" si="56"/>
        <v>0</v>
      </c>
      <c r="C56" s="62">
        <f t="shared" si="42"/>
        <v>0</v>
      </c>
      <c r="D56" s="62">
        <f t="shared" si="43"/>
        <v>0</v>
      </c>
      <c r="E56" s="62">
        <f t="shared" si="57"/>
        <v>0</v>
      </c>
      <c r="F56" s="62">
        <f t="shared" si="44"/>
        <v>0</v>
      </c>
      <c r="G56" s="62">
        <f t="shared" si="45"/>
        <v>0</v>
      </c>
      <c r="H56" s="62">
        <f t="shared" si="58"/>
        <v>0</v>
      </c>
      <c r="I56" s="62">
        <f t="shared" si="46"/>
        <v>0</v>
      </c>
      <c r="J56" s="62">
        <f t="shared" si="47"/>
        <v>0</v>
      </c>
      <c r="K56" s="62">
        <f t="shared" si="59"/>
        <v>0</v>
      </c>
      <c r="L56" s="62">
        <f t="shared" si="48"/>
        <v>0</v>
      </c>
      <c r="M56" s="62">
        <f t="shared" si="49"/>
        <v>0</v>
      </c>
      <c r="N56" s="62">
        <f t="shared" si="60"/>
        <v>0</v>
      </c>
      <c r="O56" s="62">
        <f t="shared" si="50"/>
        <v>0</v>
      </c>
      <c r="P56" s="62">
        <f t="shared" si="51"/>
        <v>0</v>
      </c>
      <c r="Q56" s="62">
        <f t="shared" si="61"/>
        <v>0</v>
      </c>
      <c r="R56" s="62">
        <f t="shared" si="52"/>
        <v>0</v>
      </c>
      <c r="S56" s="62">
        <f t="shared" si="53"/>
        <v>0</v>
      </c>
      <c r="T56" s="62">
        <f t="shared" si="62"/>
        <v>0</v>
      </c>
      <c r="U56" s="62">
        <f t="shared" si="54"/>
        <v>0</v>
      </c>
      <c r="V56" s="62">
        <f t="shared" si="55"/>
        <v>0</v>
      </c>
      <c r="W56" s="9"/>
      <c r="X56" s="9"/>
      <c r="Y56" s="9"/>
      <c r="Z56" s="9"/>
      <c r="AA56" s="9"/>
      <c r="AB56" s="9"/>
      <c r="AC56" s="9"/>
      <c r="AD56" s="9"/>
      <c r="AE56" s="9"/>
      <c r="AF56" s="9"/>
      <c r="AG56" s="9"/>
      <c r="AH56" s="9"/>
      <c r="AI56" s="9"/>
      <c r="AJ56" s="9"/>
    </row>
    <row r="57" spans="1:36" hidden="1" x14ac:dyDescent="0.25">
      <c r="A57" s="61" t="s">
        <v>63</v>
      </c>
      <c r="B57" s="62">
        <f t="shared" si="56"/>
        <v>0</v>
      </c>
      <c r="C57" s="62">
        <f t="shared" si="42"/>
        <v>0</v>
      </c>
      <c r="D57" s="62">
        <f t="shared" si="43"/>
        <v>0</v>
      </c>
      <c r="E57" s="62">
        <f t="shared" si="57"/>
        <v>0</v>
      </c>
      <c r="F57" s="62">
        <f t="shared" si="44"/>
        <v>0</v>
      </c>
      <c r="G57" s="62">
        <f t="shared" si="45"/>
        <v>0</v>
      </c>
      <c r="H57" s="62">
        <f t="shared" si="58"/>
        <v>0</v>
      </c>
      <c r="I57" s="62">
        <f t="shared" si="46"/>
        <v>0</v>
      </c>
      <c r="J57" s="62">
        <f t="shared" si="47"/>
        <v>0</v>
      </c>
      <c r="K57" s="62">
        <f t="shared" si="59"/>
        <v>0</v>
      </c>
      <c r="L57" s="62">
        <f t="shared" si="48"/>
        <v>0</v>
      </c>
      <c r="M57" s="62">
        <f t="shared" si="49"/>
        <v>0</v>
      </c>
      <c r="N57" s="62">
        <f t="shared" si="60"/>
        <v>0</v>
      </c>
      <c r="O57" s="62">
        <f t="shared" si="50"/>
        <v>0</v>
      </c>
      <c r="P57" s="62">
        <f t="shared" si="51"/>
        <v>0</v>
      </c>
      <c r="Q57" s="62">
        <f t="shared" si="61"/>
        <v>0</v>
      </c>
      <c r="R57" s="62">
        <f t="shared" si="52"/>
        <v>0</v>
      </c>
      <c r="S57" s="62">
        <f t="shared" si="53"/>
        <v>0</v>
      </c>
      <c r="T57" s="62">
        <f t="shared" si="62"/>
        <v>0</v>
      </c>
      <c r="U57" s="62">
        <f t="shared" si="54"/>
        <v>0</v>
      </c>
      <c r="V57" s="62">
        <f t="shared" si="55"/>
        <v>0</v>
      </c>
      <c r="W57" s="9"/>
      <c r="X57" s="9"/>
      <c r="Y57" s="9"/>
      <c r="Z57" s="9"/>
      <c r="AA57" s="9"/>
      <c r="AB57" s="9"/>
      <c r="AC57" s="9"/>
      <c r="AD57" s="9"/>
      <c r="AE57" s="9"/>
      <c r="AF57" s="9"/>
      <c r="AG57" s="9"/>
      <c r="AH57" s="9"/>
      <c r="AI57" s="9"/>
      <c r="AJ57" s="9"/>
    </row>
    <row r="58" spans="1:36" hidden="1" x14ac:dyDescent="0.25">
      <c r="A58" s="61" t="s">
        <v>116</v>
      </c>
      <c r="B58" s="62">
        <f t="shared" si="56"/>
        <v>0</v>
      </c>
      <c r="C58" s="62">
        <f t="shared" si="42"/>
        <v>0</v>
      </c>
      <c r="D58" s="62">
        <f t="shared" si="43"/>
        <v>0</v>
      </c>
      <c r="E58" s="62">
        <f t="shared" si="57"/>
        <v>0</v>
      </c>
      <c r="F58" s="62">
        <f t="shared" si="44"/>
        <v>0</v>
      </c>
      <c r="G58" s="62">
        <f t="shared" si="45"/>
        <v>0</v>
      </c>
      <c r="H58" s="62">
        <f t="shared" si="58"/>
        <v>0</v>
      </c>
      <c r="I58" s="62">
        <f t="shared" si="46"/>
        <v>0</v>
      </c>
      <c r="J58" s="62">
        <f t="shared" si="47"/>
        <v>0</v>
      </c>
      <c r="K58" s="62">
        <f t="shared" si="59"/>
        <v>0</v>
      </c>
      <c r="L58" s="62">
        <f t="shared" si="48"/>
        <v>0</v>
      </c>
      <c r="M58" s="62">
        <f t="shared" si="49"/>
        <v>0</v>
      </c>
      <c r="N58" s="62">
        <f t="shared" si="60"/>
        <v>0</v>
      </c>
      <c r="O58" s="62">
        <f t="shared" si="50"/>
        <v>0</v>
      </c>
      <c r="P58" s="62">
        <f t="shared" si="51"/>
        <v>0</v>
      </c>
      <c r="Q58" s="62">
        <f t="shared" si="61"/>
        <v>0</v>
      </c>
      <c r="R58" s="62">
        <f t="shared" si="52"/>
        <v>0</v>
      </c>
      <c r="S58" s="62">
        <f t="shared" si="53"/>
        <v>0</v>
      </c>
      <c r="T58" s="62">
        <f t="shared" si="62"/>
        <v>0</v>
      </c>
      <c r="U58" s="62">
        <f t="shared" si="54"/>
        <v>0</v>
      </c>
      <c r="V58" s="62">
        <f t="shared" si="55"/>
        <v>0</v>
      </c>
      <c r="W58" s="9"/>
      <c r="X58" s="9"/>
      <c r="Y58" s="9"/>
      <c r="Z58" s="9"/>
      <c r="AA58" s="9"/>
      <c r="AB58" s="9"/>
      <c r="AC58" s="9"/>
      <c r="AD58" s="9"/>
      <c r="AE58" s="9"/>
      <c r="AF58" s="9"/>
      <c r="AG58" s="9"/>
      <c r="AH58" s="9"/>
      <c r="AI58" s="9"/>
      <c r="AJ58" s="9"/>
    </row>
    <row r="59" spans="1:36" hidden="1" x14ac:dyDescent="0.25">
      <c r="A59" s="61" t="s">
        <v>64</v>
      </c>
      <c r="B59" s="62">
        <f t="shared" si="56"/>
        <v>0</v>
      </c>
      <c r="C59" s="62">
        <f t="shared" si="42"/>
        <v>0</v>
      </c>
      <c r="D59" s="62">
        <f t="shared" si="43"/>
        <v>0</v>
      </c>
      <c r="E59" s="62">
        <f t="shared" si="57"/>
        <v>0</v>
      </c>
      <c r="F59" s="62">
        <f t="shared" si="44"/>
        <v>0</v>
      </c>
      <c r="G59" s="62">
        <f t="shared" si="45"/>
        <v>0</v>
      </c>
      <c r="H59" s="62">
        <f t="shared" si="58"/>
        <v>0</v>
      </c>
      <c r="I59" s="62">
        <f t="shared" si="46"/>
        <v>0</v>
      </c>
      <c r="J59" s="62">
        <f t="shared" si="47"/>
        <v>0</v>
      </c>
      <c r="K59" s="62">
        <f t="shared" si="59"/>
        <v>0</v>
      </c>
      <c r="L59" s="62">
        <f t="shared" si="48"/>
        <v>0</v>
      </c>
      <c r="M59" s="62">
        <f t="shared" si="49"/>
        <v>0</v>
      </c>
      <c r="N59" s="62">
        <f t="shared" si="60"/>
        <v>0</v>
      </c>
      <c r="O59" s="62">
        <f t="shared" si="50"/>
        <v>0</v>
      </c>
      <c r="P59" s="62">
        <f t="shared" si="51"/>
        <v>0</v>
      </c>
      <c r="Q59" s="62">
        <f t="shared" si="61"/>
        <v>0</v>
      </c>
      <c r="R59" s="62">
        <f t="shared" si="52"/>
        <v>0</v>
      </c>
      <c r="S59" s="62">
        <f t="shared" si="53"/>
        <v>0</v>
      </c>
      <c r="T59" s="62">
        <f t="shared" si="62"/>
        <v>0</v>
      </c>
      <c r="U59" s="62">
        <f t="shared" si="54"/>
        <v>0</v>
      </c>
      <c r="V59" s="62">
        <f t="shared" si="55"/>
        <v>0</v>
      </c>
      <c r="W59" s="9"/>
      <c r="X59" s="9"/>
      <c r="Y59" s="9"/>
      <c r="Z59" s="9"/>
      <c r="AA59" s="9"/>
      <c r="AB59" s="9"/>
      <c r="AC59" s="9"/>
      <c r="AD59" s="9"/>
      <c r="AE59" s="9"/>
      <c r="AF59" s="9"/>
      <c r="AG59" s="9"/>
      <c r="AH59" s="9"/>
      <c r="AI59" s="9"/>
      <c r="AJ59" s="9"/>
    </row>
    <row r="60" spans="1:36" hidden="1" x14ac:dyDescent="0.25">
      <c r="A60" s="61" t="s">
        <v>63</v>
      </c>
      <c r="B60" s="62">
        <f t="shared" si="56"/>
        <v>0</v>
      </c>
      <c r="C60" s="62">
        <f t="shared" si="42"/>
        <v>0</v>
      </c>
      <c r="D60" s="62">
        <f t="shared" si="43"/>
        <v>0</v>
      </c>
      <c r="E60" s="62">
        <f t="shared" si="57"/>
        <v>0</v>
      </c>
      <c r="F60" s="62">
        <f t="shared" si="44"/>
        <v>0</v>
      </c>
      <c r="G60" s="62">
        <f t="shared" si="45"/>
        <v>0</v>
      </c>
      <c r="H60" s="62">
        <f t="shared" si="58"/>
        <v>0</v>
      </c>
      <c r="I60" s="62">
        <f t="shared" si="46"/>
        <v>0</v>
      </c>
      <c r="J60" s="62">
        <f t="shared" si="47"/>
        <v>0</v>
      </c>
      <c r="K60" s="62">
        <f t="shared" si="59"/>
        <v>0</v>
      </c>
      <c r="L60" s="62">
        <f t="shared" si="48"/>
        <v>0</v>
      </c>
      <c r="M60" s="62">
        <f t="shared" si="49"/>
        <v>0</v>
      </c>
      <c r="N60" s="62">
        <f t="shared" si="60"/>
        <v>0</v>
      </c>
      <c r="O60" s="62">
        <f t="shared" si="50"/>
        <v>0</v>
      </c>
      <c r="P60" s="62">
        <f t="shared" si="51"/>
        <v>0</v>
      </c>
      <c r="Q60" s="62">
        <f t="shared" si="61"/>
        <v>0</v>
      </c>
      <c r="R60" s="62">
        <f t="shared" si="52"/>
        <v>0</v>
      </c>
      <c r="S60" s="62">
        <f t="shared" si="53"/>
        <v>0</v>
      </c>
      <c r="T60" s="62">
        <f t="shared" si="62"/>
        <v>0</v>
      </c>
      <c r="U60" s="62">
        <f t="shared" si="54"/>
        <v>0</v>
      </c>
      <c r="V60" s="62">
        <f t="shared" si="55"/>
        <v>0</v>
      </c>
      <c r="W60" s="9"/>
      <c r="X60" s="9"/>
      <c r="Y60" s="9"/>
      <c r="Z60" s="9"/>
      <c r="AA60" s="9"/>
      <c r="AB60" s="9"/>
      <c r="AC60" s="9"/>
      <c r="AD60" s="9"/>
      <c r="AE60" s="9"/>
      <c r="AF60" s="9"/>
      <c r="AG60" s="9"/>
      <c r="AH60" s="9"/>
      <c r="AI60" s="9"/>
      <c r="AJ60" s="9"/>
    </row>
    <row r="61" spans="1:36" hidden="1" x14ac:dyDescent="0.25">
      <c r="A61" s="61" t="s">
        <v>117</v>
      </c>
      <c r="B61" s="62">
        <f t="shared" si="56"/>
        <v>0</v>
      </c>
      <c r="C61" s="62">
        <f t="shared" si="42"/>
        <v>0</v>
      </c>
      <c r="D61" s="62">
        <f t="shared" si="43"/>
        <v>0</v>
      </c>
      <c r="E61" s="62">
        <f t="shared" si="57"/>
        <v>0</v>
      </c>
      <c r="F61" s="62">
        <f t="shared" si="44"/>
        <v>0</v>
      </c>
      <c r="G61" s="62">
        <f t="shared" si="45"/>
        <v>0</v>
      </c>
      <c r="H61" s="62">
        <f t="shared" si="58"/>
        <v>0</v>
      </c>
      <c r="I61" s="62">
        <f t="shared" si="46"/>
        <v>0</v>
      </c>
      <c r="J61" s="62">
        <f t="shared" si="47"/>
        <v>0</v>
      </c>
      <c r="K61" s="62">
        <f t="shared" si="59"/>
        <v>0</v>
      </c>
      <c r="L61" s="62">
        <f t="shared" si="48"/>
        <v>0</v>
      </c>
      <c r="M61" s="62">
        <f t="shared" si="49"/>
        <v>0</v>
      </c>
      <c r="N61" s="62">
        <f t="shared" si="60"/>
        <v>0</v>
      </c>
      <c r="O61" s="62">
        <f t="shared" si="50"/>
        <v>0</v>
      </c>
      <c r="P61" s="62">
        <f t="shared" si="51"/>
        <v>0</v>
      </c>
      <c r="Q61" s="62">
        <f t="shared" si="61"/>
        <v>0</v>
      </c>
      <c r="R61" s="62">
        <f t="shared" si="52"/>
        <v>0</v>
      </c>
      <c r="S61" s="62">
        <f t="shared" si="53"/>
        <v>0</v>
      </c>
      <c r="T61" s="62">
        <f t="shared" si="62"/>
        <v>0</v>
      </c>
      <c r="U61" s="62">
        <f t="shared" si="54"/>
        <v>0</v>
      </c>
      <c r="V61" s="62">
        <f t="shared" si="55"/>
        <v>0</v>
      </c>
      <c r="W61" s="9"/>
      <c r="X61" s="9"/>
      <c r="Y61" s="9"/>
      <c r="Z61" s="9"/>
      <c r="AA61" s="9"/>
      <c r="AB61" s="9"/>
      <c r="AC61" s="9"/>
      <c r="AD61" s="9"/>
      <c r="AE61" s="9"/>
      <c r="AF61" s="9"/>
      <c r="AG61" s="9"/>
      <c r="AH61" s="9"/>
      <c r="AI61" s="9"/>
      <c r="AJ61" s="9"/>
    </row>
    <row r="62" spans="1:36" hidden="1" x14ac:dyDescent="0.25">
      <c r="A62" s="61" t="s">
        <v>116</v>
      </c>
      <c r="B62" s="62">
        <f t="shared" si="56"/>
        <v>0</v>
      </c>
      <c r="C62" s="62">
        <f t="shared" si="42"/>
        <v>0</v>
      </c>
      <c r="D62" s="62">
        <f t="shared" si="43"/>
        <v>0</v>
      </c>
      <c r="E62" s="62">
        <f t="shared" si="57"/>
        <v>0</v>
      </c>
      <c r="F62" s="62">
        <f t="shared" si="44"/>
        <v>0</v>
      </c>
      <c r="G62" s="62">
        <f t="shared" si="45"/>
        <v>0</v>
      </c>
      <c r="H62" s="62">
        <f t="shared" si="58"/>
        <v>0</v>
      </c>
      <c r="I62" s="62">
        <f t="shared" si="46"/>
        <v>0</v>
      </c>
      <c r="J62" s="62">
        <f t="shared" si="47"/>
        <v>0</v>
      </c>
      <c r="K62" s="62">
        <f t="shared" si="59"/>
        <v>0</v>
      </c>
      <c r="L62" s="62">
        <f t="shared" si="48"/>
        <v>0</v>
      </c>
      <c r="M62" s="62">
        <f t="shared" si="49"/>
        <v>0</v>
      </c>
      <c r="N62" s="62">
        <f t="shared" si="60"/>
        <v>0</v>
      </c>
      <c r="O62" s="62">
        <f t="shared" si="50"/>
        <v>0</v>
      </c>
      <c r="P62" s="62">
        <f t="shared" si="51"/>
        <v>0</v>
      </c>
      <c r="Q62" s="62">
        <f t="shared" si="61"/>
        <v>0</v>
      </c>
      <c r="R62" s="62">
        <f t="shared" si="52"/>
        <v>0</v>
      </c>
      <c r="S62" s="62">
        <f t="shared" si="53"/>
        <v>0</v>
      </c>
      <c r="T62" s="62">
        <f t="shared" si="62"/>
        <v>0</v>
      </c>
      <c r="U62" s="62">
        <f t="shared" si="54"/>
        <v>0</v>
      </c>
      <c r="V62" s="62">
        <f t="shared" si="55"/>
        <v>0</v>
      </c>
      <c r="W62" s="9"/>
      <c r="X62" s="9"/>
      <c r="Y62" s="9"/>
      <c r="Z62" s="9"/>
      <c r="AA62" s="9"/>
      <c r="AB62" s="9"/>
      <c r="AC62" s="9"/>
      <c r="AD62" s="9"/>
      <c r="AE62" s="9"/>
      <c r="AF62" s="9"/>
      <c r="AG62" s="9"/>
      <c r="AH62" s="9"/>
      <c r="AI62" s="9"/>
      <c r="AJ62" s="9"/>
    </row>
    <row r="63" spans="1:36" hidden="1" x14ac:dyDescent="0.25">
      <c r="A63" s="61" t="s">
        <v>63</v>
      </c>
      <c r="B63" s="62">
        <f t="shared" si="56"/>
        <v>0</v>
      </c>
      <c r="C63" s="62">
        <f t="shared" si="42"/>
        <v>0</v>
      </c>
      <c r="D63" s="62">
        <f t="shared" si="43"/>
        <v>0</v>
      </c>
      <c r="E63" s="62">
        <f t="shared" si="57"/>
        <v>0</v>
      </c>
      <c r="F63" s="62">
        <f t="shared" si="44"/>
        <v>0</v>
      </c>
      <c r="G63" s="62">
        <f t="shared" si="45"/>
        <v>0</v>
      </c>
      <c r="H63" s="62">
        <f t="shared" si="58"/>
        <v>0</v>
      </c>
      <c r="I63" s="62">
        <f t="shared" si="46"/>
        <v>0</v>
      </c>
      <c r="J63" s="62">
        <f t="shared" si="47"/>
        <v>0</v>
      </c>
      <c r="K63" s="62">
        <f t="shared" si="59"/>
        <v>0</v>
      </c>
      <c r="L63" s="62">
        <f t="shared" si="48"/>
        <v>0</v>
      </c>
      <c r="M63" s="62">
        <f t="shared" si="49"/>
        <v>0</v>
      </c>
      <c r="N63" s="62">
        <f t="shared" si="60"/>
        <v>0</v>
      </c>
      <c r="O63" s="62">
        <f t="shared" si="50"/>
        <v>0</v>
      </c>
      <c r="P63" s="62">
        <f t="shared" si="51"/>
        <v>0</v>
      </c>
      <c r="Q63" s="62">
        <f t="shared" si="61"/>
        <v>0</v>
      </c>
      <c r="R63" s="62">
        <f t="shared" si="52"/>
        <v>0</v>
      </c>
      <c r="S63" s="62">
        <f t="shared" si="53"/>
        <v>0</v>
      </c>
      <c r="T63" s="62">
        <f t="shared" si="62"/>
        <v>0</v>
      </c>
      <c r="U63" s="62">
        <f t="shared" si="54"/>
        <v>0</v>
      </c>
      <c r="V63" s="62">
        <f t="shared" si="55"/>
        <v>0</v>
      </c>
      <c r="W63" s="9"/>
      <c r="X63" s="9"/>
      <c r="Y63" s="9"/>
      <c r="Z63" s="9"/>
      <c r="AA63" s="9"/>
      <c r="AB63" s="9"/>
      <c r="AC63" s="9"/>
      <c r="AD63" s="9"/>
      <c r="AE63" s="9"/>
      <c r="AF63" s="9"/>
      <c r="AG63" s="9"/>
      <c r="AH63" s="9"/>
      <c r="AI63" s="9"/>
      <c r="AJ63" s="9"/>
    </row>
    <row r="64" spans="1:36" ht="15.75" hidden="1" thickBot="1" x14ac:dyDescent="0.3">
      <c r="A64" s="64" t="s">
        <v>118</v>
      </c>
      <c r="B64" s="65">
        <f t="shared" si="56"/>
        <v>0</v>
      </c>
      <c r="C64" s="65">
        <f t="shared" si="42"/>
        <v>0</v>
      </c>
      <c r="D64" s="65">
        <f t="shared" si="43"/>
        <v>0</v>
      </c>
      <c r="E64" s="65">
        <f t="shared" si="57"/>
        <v>0</v>
      </c>
      <c r="F64" s="65">
        <f t="shared" si="44"/>
        <v>0</v>
      </c>
      <c r="G64" s="65">
        <f t="shared" si="45"/>
        <v>0</v>
      </c>
      <c r="H64" s="65">
        <f t="shared" si="58"/>
        <v>0</v>
      </c>
      <c r="I64" s="65">
        <f t="shared" si="46"/>
        <v>0</v>
      </c>
      <c r="J64" s="65">
        <f t="shared" si="47"/>
        <v>0</v>
      </c>
      <c r="K64" s="65">
        <f t="shared" si="59"/>
        <v>0</v>
      </c>
      <c r="L64" s="65">
        <f t="shared" si="48"/>
        <v>0</v>
      </c>
      <c r="M64" s="65">
        <f t="shared" si="49"/>
        <v>0</v>
      </c>
      <c r="N64" s="65">
        <f t="shared" si="60"/>
        <v>0</v>
      </c>
      <c r="O64" s="65">
        <f t="shared" si="50"/>
        <v>0</v>
      </c>
      <c r="P64" s="65">
        <f t="shared" si="51"/>
        <v>0</v>
      </c>
      <c r="Q64" s="65">
        <f>IF(data=1,IF((Q63-sumproplat)&gt;0,Q63-sumproplat,0),IF(Q63-(sumproplat-R63)&gt;0,Q63-(S63-R63),0))</f>
        <v>0</v>
      </c>
      <c r="R64" s="65">
        <f t="shared" si="52"/>
        <v>0</v>
      </c>
      <c r="S64" s="65">
        <f t="shared" si="53"/>
        <v>0</v>
      </c>
      <c r="T64" s="65">
        <f t="shared" si="62"/>
        <v>0</v>
      </c>
      <c r="U64" s="65">
        <f t="shared" si="54"/>
        <v>0</v>
      </c>
      <c r="V64" s="65">
        <f t="shared" si="55"/>
        <v>0</v>
      </c>
      <c r="W64" s="9"/>
      <c r="X64" s="9"/>
      <c r="Y64" s="9"/>
      <c r="Z64" s="9"/>
      <c r="AA64" s="9"/>
      <c r="AB64" s="9"/>
      <c r="AC64" s="9"/>
      <c r="AD64" s="9"/>
      <c r="AE64" s="9"/>
      <c r="AF64" s="9"/>
      <c r="AG64" s="9"/>
      <c r="AH64" s="9"/>
      <c r="AI64" s="9"/>
      <c r="AJ64" s="9"/>
    </row>
    <row r="65" spans="1:36" ht="15.75" hidden="1" thickTop="1" x14ac:dyDescent="0.25">
      <c r="A65" s="66" t="s">
        <v>66</v>
      </c>
      <c r="B65" s="67"/>
      <c r="C65" s="67">
        <f>SUM(C53:C64)</f>
        <v>0</v>
      </c>
      <c r="D65" s="68">
        <f>SUM(D53:D64)</f>
        <v>0</v>
      </c>
      <c r="E65" s="67"/>
      <c r="F65" s="67">
        <f>SUM(F53:F64)</f>
        <v>0</v>
      </c>
      <c r="G65" s="68">
        <f>SUM(G53:G64)</f>
        <v>0</v>
      </c>
      <c r="H65" s="67"/>
      <c r="I65" s="67">
        <f>SUM(I53:I64)</f>
        <v>0</v>
      </c>
      <c r="J65" s="68">
        <f>SUM(J53:J64)</f>
        <v>0</v>
      </c>
      <c r="K65" s="67"/>
      <c r="L65" s="67">
        <f>SUM(L53:L64)</f>
        <v>0</v>
      </c>
      <c r="M65" s="68">
        <f>SUM(M53:M64)</f>
        <v>0</v>
      </c>
      <c r="N65" s="67"/>
      <c r="O65" s="67">
        <f>SUM(O53:O64)</f>
        <v>0</v>
      </c>
      <c r="P65" s="68">
        <f>SUM(P53:P64)</f>
        <v>0</v>
      </c>
      <c r="Q65" s="67"/>
      <c r="R65" s="67">
        <f>SUM(R53:R64)</f>
        <v>0</v>
      </c>
      <c r="S65" s="68">
        <f>SUM(S53:S64)</f>
        <v>0</v>
      </c>
      <c r="T65" s="67"/>
      <c r="U65" s="67">
        <f>SUM(U53:U64)</f>
        <v>0</v>
      </c>
      <c r="V65" s="68">
        <f>SUM(V53:V64)</f>
        <v>0</v>
      </c>
      <c r="W65" s="9"/>
      <c r="X65" s="9"/>
      <c r="Y65" s="9"/>
      <c r="Z65" s="9"/>
      <c r="AA65" s="9"/>
      <c r="AB65" s="9"/>
      <c r="AC65" s="9"/>
      <c r="AD65" s="9"/>
      <c r="AE65" s="9"/>
      <c r="AF65" s="9"/>
      <c r="AG65" s="9"/>
      <c r="AH65" s="9"/>
      <c r="AI65" s="9"/>
      <c r="AJ65" s="9"/>
    </row>
    <row r="66" spans="1:36" x14ac:dyDescent="0.25">
      <c r="A66" s="19"/>
      <c r="B66" s="10"/>
      <c r="C66" s="10"/>
      <c r="D66" s="10"/>
      <c r="E66" s="10"/>
      <c r="F66" s="10"/>
      <c r="G66" s="10"/>
      <c r="H66" s="10"/>
      <c r="I66" s="9"/>
      <c r="J66" s="9"/>
      <c r="K66" s="9"/>
      <c r="L66" s="9"/>
      <c r="M66" s="9"/>
      <c r="N66" s="9"/>
      <c r="O66" s="9"/>
      <c r="P66" s="9"/>
      <c r="Q66" s="9"/>
      <c r="R66" s="9"/>
      <c r="S66" s="9"/>
      <c r="T66" s="9"/>
      <c r="U66" s="9"/>
      <c r="V66" s="9"/>
      <c r="W66" s="9"/>
      <c r="X66" s="9"/>
    </row>
    <row r="67" spans="1:36" ht="30.75" customHeight="1" x14ac:dyDescent="0.25">
      <c r="A67" s="170" t="s">
        <v>120</v>
      </c>
      <c r="B67" s="170"/>
      <c r="C67" s="170"/>
      <c r="D67" s="170"/>
      <c r="E67" s="170"/>
      <c r="F67" s="170"/>
      <c r="G67" s="170"/>
      <c r="H67" s="170"/>
      <c r="I67" s="36">
        <f>sumkred*H16+H17+sumkred*H18+C35+F35+I35+L35+O35+R35+U35+C50+F50+I50+L50+O50+R50+U50+C65+F65+I65+L65+O65+R65+U65</f>
        <v>65994.31903261361</v>
      </c>
      <c r="J67" s="37"/>
      <c r="K67" s="37"/>
    </row>
    <row r="68" spans="1:36" ht="29.25" customHeight="1" x14ac:dyDescent="0.25">
      <c r="A68" s="170" t="s">
        <v>33</v>
      </c>
      <c r="B68" s="170"/>
      <c r="C68" s="170"/>
      <c r="D68" s="170"/>
      <c r="E68" s="170"/>
      <c r="F68" s="170"/>
      <c r="G68" s="170"/>
      <c r="H68" s="170"/>
      <c r="I68" s="36">
        <f>sumkred*H16+H17+sumkred*H18+D35+G35+J35+M35+P35+S35+V35+D50+G50+J50+M50+P50+S50+V50+D65+G65+J65+M65+P65+S65+V65</f>
        <v>227994.3190326136</v>
      </c>
      <c r="J68" s="37"/>
      <c r="K68" s="37"/>
    </row>
    <row r="69" spans="1:36" ht="25.5" customHeight="1" thickBot="1" x14ac:dyDescent="0.3">
      <c r="A69" s="171" t="s">
        <v>93</v>
      </c>
      <c r="B69" s="171"/>
      <c r="C69" s="171"/>
      <c r="D69" s="171"/>
      <c r="E69" s="171"/>
      <c r="F69" s="171"/>
      <c r="G69" s="171"/>
      <c r="H69" s="171"/>
      <c r="I69" s="82">
        <f ca="1">XIRR(C79:C319,B79:B319)</f>
        <v>0.26640619635581975</v>
      </c>
      <c r="J69" s="37"/>
      <c r="K69" s="37"/>
    </row>
    <row r="70" spans="1:36" ht="45.75" customHeight="1" x14ac:dyDescent="0.25">
      <c r="A70" s="172" t="s">
        <v>34</v>
      </c>
      <c r="B70" s="173"/>
      <c r="C70" s="173"/>
      <c r="D70" s="173"/>
      <c r="E70" s="173"/>
      <c r="F70" s="173"/>
      <c r="G70" s="173"/>
      <c r="H70" s="173"/>
      <c r="I70" s="173"/>
      <c r="J70" s="174"/>
      <c r="K70" s="175"/>
    </row>
    <row r="71" spans="1:36" ht="63" customHeight="1" x14ac:dyDescent="0.25">
      <c r="A71" s="160" t="s">
        <v>35</v>
      </c>
      <c r="B71" s="161"/>
      <c r="C71" s="161"/>
      <c r="D71" s="161"/>
      <c r="E71" s="161"/>
      <c r="F71" s="161"/>
      <c r="G71" s="161"/>
      <c r="H71" s="161"/>
      <c r="I71" s="161"/>
      <c r="J71" s="161"/>
      <c r="K71" s="162"/>
    </row>
    <row r="72" spans="1:36" ht="48" customHeight="1" thickBot="1" x14ac:dyDescent="0.3">
      <c r="A72" s="163" t="s">
        <v>36</v>
      </c>
      <c r="B72" s="164"/>
      <c r="C72" s="164"/>
      <c r="D72" s="164"/>
      <c r="E72" s="164"/>
      <c r="F72" s="164"/>
      <c r="G72" s="164"/>
      <c r="H72" s="164"/>
      <c r="I72" s="164"/>
      <c r="J72" s="164"/>
      <c r="K72" s="165"/>
    </row>
    <row r="73" spans="1:36" ht="15" customHeight="1" x14ac:dyDescent="0.25"/>
    <row r="74" spans="1:36" ht="33.75" customHeight="1" x14ac:dyDescent="0.25">
      <c r="A74" s="166" t="s">
        <v>47</v>
      </c>
      <c r="B74" s="166"/>
      <c r="C74" s="167">
        <f ca="1">TODAY()</f>
        <v>44392</v>
      </c>
      <c r="D74" s="166"/>
      <c r="E74" s="166"/>
    </row>
    <row r="75" spans="1:36" x14ac:dyDescent="0.25"/>
    <row r="76" spans="1:36" ht="30" customHeight="1" x14ac:dyDescent="0.25">
      <c r="A76" s="168" t="s">
        <v>53</v>
      </c>
      <c r="B76" s="168"/>
      <c r="C76" s="169"/>
      <c r="D76" s="169"/>
      <c r="E76" s="169"/>
    </row>
    <row r="77" spans="1:36" ht="15.75" customHeight="1" x14ac:dyDescent="0.25">
      <c r="A77" s="168"/>
      <c r="B77" s="168"/>
      <c r="C77" s="169" t="s">
        <v>94</v>
      </c>
      <c r="D77" s="169"/>
      <c r="E77" s="169"/>
    </row>
    <row r="78" spans="1:36" x14ac:dyDescent="0.25"/>
    <row r="79" spans="1:36" hidden="1" x14ac:dyDescent="0.25">
      <c r="B79" s="32">
        <f ca="1">TODAY()</f>
        <v>44392</v>
      </c>
      <c r="C79" s="6">
        <f>-sumkred+sumkred*H16+H17+sumkred*H18</f>
        <v>-153314</v>
      </c>
    </row>
    <row r="80" spans="1:36" hidden="1" x14ac:dyDescent="0.25">
      <c r="A80" s="8">
        <v>1</v>
      </c>
      <c r="B80" s="33">
        <f ca="1">EDATE(B79,1)</f>
        <v>44423</v>
      </c>
      <c r="C80" s="34">
        <f t="shared" ref="C80:C91" si="63">D23</f>
        <v>2698.6499999999996</v>
      </c>
      <c r="D80" s="20">
        <f>C80-C81</f>
        <v>-3321.0251027194327</v>
      </c>
    </row>
    <row r="81" spans="1:4" hidden="1" x14ac:dyDescent="0.25">
      <c r="A81" s="8">
        <v>2</v>
      </c>
      <c r="B81" s="33">
        <f ca="1">EDATE(B80,1)</f>
        <v>44454</v>
      </c>
      <c r="C81" s="34">
        <f t="shared" si="63"/>
        <v>6019.6751027194323</v>
      </c>
      <c r="D81" s="20">
        <f t="shared" ref="D81:D144" si="64">C81-C82</f>
        <v>0</v>
      </c>
    </row>
    <row r="82" spans="1:4" hidden="1" x14ac:dyDescent="0.25">
      <c r="A82" s="8">
        <v>3</v>
      </c>
      <c r="B82" s="33">
        <f t="shared" ref="B82:B145" ca="1" si="65">EDATE(B81,1)</f>
        <v>44484</v>
      </c>
      <c r="C82" s="34">
        <f t="shared" si="63"/>
        <v>6019.6751027194323</v>
      </c>
      <c r="D82" s="20">
        <f t="shared" si="64"/>
        <v>0</v>
      </c>
    </row>
    <row r="83" spans="1:4" hidden="1" x14ac:dyDescent="0.25">
      <c r="A83" s="8">
        <v>4</v>
      </c>
      <c r="B83" s="33">
        <f t="shared" ca="1" si="65"/>
        <v>44515</v>
      </c>
      <c r="C83" s="34">
        <f t="shared" si="63"/>
        <v>6019.6751027194323</v>
      </c>
      <c r="D83" s="20">
        <f t="shared" si="64"/>
        <v>0</v>
      </c>
    </row>
    <row r="84" spans="1:4" hidden="1" x14ac:dyDescent="0.25">
      <c r="A84" s="8">
        <v>5</v>
      </c>
      <c r="B84" s="33">
        <f t="shared" ca="1" si="65"/>
        <v>44545</v>
      </c>
      <c r="C84" s="34">
        <f t="shared" si="63"/>
        <v>6019.6751027194323</v>
      </c>
      <c r="D84" s="20">
        <f t="shared" si="64"/>
        <v>0</v>
      </c>
    </row>
    <row r="85" spans="1:4" hidden="1" x14ac:dyDescent="0.25">
      <c r="A85" s="8">
        <v>6</v>
      </c>
      <c r="B85" s="33">
        <f t="shared" ca="1" si="65"/>
        <v>44576</v>
      </c>
      <c r="C85" s="34">
        <f t="shared" si="63"/>
        <v>6019.6751027194323</v>
      </c>
      <c r="D85" s="20">
        <f t="shared" si="64"/>
        <v>0</v>
      </c>
    </row>
    <row r="86" spans="1:4" hidden="1" x14ac:dyDescent="0.25">
      <c r="A86" s="8">
        <v>7</v>
      </c>
      <c r="B86" s="33">
        <f t="shared" ca="1" si="65"/>
        <v>44607</v>
      </c>
      <c r="C86" s="34">
        <f t="shared" si="63"/>
        <v>6019.6751027194323</v>
      </c>
      <c r="D86" s="20">
        <f t="shared" si="64"/>
        <v>0</v>
      </c>
    </row>
    <row r="87" spans="1:4" hidden="1" x14ac:dyDescent="0.25">
      <c r="A87" s="8">
        <v>8</v>
      </c>
      <c r="B87" s="33">
        <f t="shared" ca="1" si="65"/>
        <v>44635</v>
      </c>
      <c r="C87" s="34">
        <f t="shared" si="63"/>
        <v>6019.6751027194323</v>
      </c>
      <c r="D87" s="20">
        <f t="shared" si="64"/>
        <v>0</v>
      </c>
    </row>
    <row r="88" spans="1:4" hidden="1" x14ac:dyDescent="0.25">
      <c r="A88" s="8">
        <v>9</v>
      </c>
      <c r="B88" s="33">
        <f t="shared" ca="1" si="65"/>
        <v>44666</v>
      </c>
      <c r="C88" s="34">
        <f t="shared" si="63"/>
        <v>6019.6751027194323</v>
      </c>
      <c r="D88" s="20">
        <f t="shared" si="64"/>
        <v>0</v>
      </c>
    </row>
    <row r="89" spans="1:4" hidden="1" x14ac:dyDescent="0.25">
      <c r="A89" s="8">
        <v>10</v>
      </c>
      <c r="B89" s="33">
        <f t="shared" ca="1" si="65"/>
        <v>44696</v>
      </c>
      <c r="C89" s="34">
        <f t="shared" si="63"/>
        <v>6019.6751027194323</v>
      </c>
      <c r="D89" s="20">
        <f t="shared" si="64"/>
        <v>0</v>
      </c>
    </row>
    <row r="90" spans="1:4" hidden="1" x14ac:dyDescent="0.25">
      <c r="A90" s="8">
        <v>11</v>
      </c>
      <c r="B90" s="33">
        <f t="shared" ca="1" si="65"/>
        <v>44727</v>
      </c>
      <c r="C90" s="34">
        <f t="shared" si="63"/>
        <v>6019.6751027194323</v>
      </c>
      <c r="D90" s="20">
        <f t="shared" si="64"/>
        <v>0</v>
      </c>
    </row>
    <row r="91" spans="1:4" hidden="1" x14ac:dyDescent="0.25">
      <c r="A91" s="8">
        <v>12</v>
      </c>
      <c r="B91" s="33">
        <f t="shared" ca="1" si="65"/>
        <v>44757</v>
      </c>
      <c r="C91" s="34">
        <f t="shared" si="63"/>
        <v>6019.6751027194323</v>
      </c>
      <c r="D91" s="20">
        <f t="shared" si="64"/>
        <v>0</v>
      </c>
    </row>
    <row r="92" spans="1:4" hidden="1" x14ac:dyDescent="0.25">
      <c r="A92" s="6">
        <v>13</v>
      </c>
      <c r="B92" s="32">
        <f t="shared" ca="1" si="65"/>
        <v>44788</v>
      </c>
      <c r="C92" s="20">
        <f t="shared" ref="C92:C103" si="66">G23</f>
        <v>6019.6751027194323</v>
      </c>
      <c r="D92" s="20">
        <f t="shared" si="64"/>
        <v>0</v>
      </c>
    </row>
    <row r="93" spans="1:4" hidden="1" x14ac:dyDescent="0.25">
      <c r="A93" s="6">
        <v>14</v>
      </c>
      <c r="B93" s="32">
        <f t="shared" ca="1" si="65"/>
        <v>44819</v>
      </c>
      <c r="C93" s="20">
        <f t="shared" si="66"/>
        <v>6019.6751027194323</v>
      </c>
      <c r="D93" s="20">
        <f t="shared" si="64"/>
        <v>0</v>
      </c>
    </row>
    <row r="94" spans="1:4" hidden="1" x14ac:dyDescent="0.25">
      <c r="A94" s="6">
        <v>15</v>
      </c>
      <c r="B94" s="32">
        <f t="shared" ca="1" si="65"/>
        <v>44849</v>
      </c>
      <c r="C94" s="20">
        <f t="shared" si="66"/>
        <v>6019.6751027194323</v>
      </c>
      <c r="D94" s="20">
        <f t="shared" si="64"/>
        <v>0</v>
      </c>
    </row>
    <row r="95" spans="1:4" hidden="1" x14ac:dyDescent="0.25">
      <c r="A95" s="6">
        <v>16</v>
      </c>
      <c r="B95" s="32">
        <f t="shared" ca="1" si="65"/>
        <v>44880</v>
      </c>
      <c r="C95" s="20">
        <f t="shared" si="66"/>
        <v>6019.6751027194323</v>
      </c>
      <c r="D95" s="20">
        <f t="shared" si="64"/>
        <v>0</v>
      </c>
    </row>
    <row r="96" spans="1:4" hidden="1" x14ac:dyDescent="0.25">
      <c r="A96" s="6">
        <v>17</v>
      </c>
      <c r="B96" s="32">
        <f t="shared" ca="1" si="65"/>
        <v>44910</v>
      </c>
      <c r="C96" s="20">
        <f t="shared" si="66"/>
        <v>6019.6751027194323</v>
      </c>
      <c r="D96" s="20">
        <f t="shared" si="64"/>
        <v>0</v>
      </c>
    </row>
    <row r="97" spans="1:4" hidden="1" x14ac:dyDescent="0.25">
      <c r="A97" s="6">
        <v>18</v>
      </c>
      <c r="B97" s="32">
        <f t="shared" ca="1" si="65"/>
        <v>44941</v>
      </c>
      <c r="C97" s="20">
        <f t="shared" si="66"/>
        <v>6019.6751027194323</v>
      </c>
      <c r="D97" s="20">
        <f t="shared" si="64"/>
        <v>0</v>
      </c>
    </row>
    <row r="98" spans="1:4" hidden="1" x14ac:dyDescent="0.25">
      <c r="A98" s="6">
        <v>19</v>
      </c>
      <c r="B98" s="32">
        <f t="shared" ca="1" si="65"/>
        <v>44972</v>
      </c>
      <c r="C98" s="20">
        <f t="shared" si="66"/>
        <v>6019.6751027194323</v>
      </c>
      <c r="D98" s="20">
        <f t="shared" si="64"/>
        <v>0</v>
      </c>
    </row>
    <row r="99" spans="1:4" hidden="1" x14ac:dyDescent="0.25">
      <c r="A99" s="6">
        <v>20</v>
      </c>
      <c r="B99" s="32">
        <f t="shared" ca="1" si="65"/>
        <v>45000</v>
      </c>
      <c r="C99" s="20">
        <f t="shared" si="66"/>
        <v>6019.6751027194323</v>
      </c>
      <c r="D99" s="20">
        <f t="shared" si="64"/>
        <v>0</v>
      </c>
    </row>
    <row r="100" spans="1:4" hidden="1" x14ac:dyDescent="0.25">
      <c r="A100" s="6">
        <v>21</v>
      </c>
      <c r="B100" s="32">
        <f t="shared" ca="1" si="65"/>
        <v>45031</v>
      </c>
      <c r="C100" s="20">
        <f t="shared" si="66"/>
        <v>6019.6751027194323</v>
      </c>
      <c r="D100" s="20">
        <f t="shared" si="64"/>
        <v>0</v>
      </c>
    </row>
    <row r="101" spans="1:4" hidden="1" x14ac:dyDescent="0.25">
      <c r="A101" s="6">
        <v>22</v>
      </c>
      <c r="B101" s="32">
        <f t="shared" ca="1" si="65"/>
        <v>45061</v>
      </c>
      <c r="C101" s="20">
        <f t="shared" si="66"/>
        <v>6019.6751027194323</v>
      </c>
      <c r="D101" s="20">
        <f t="shared" si="64"/>
        <v>0</v>
      </c>
    </row>
    <row r="102" spans="1:4" hidden="1" x14ac:dyDescent="0.25">
      <c r="A102" s="6">
        <v>23</v>
      </c>
      <c r="B102" s="32">
        <f t="shared" ca="1" si="65"/>
        <v>45092</v>
      </c>
      <c r="C102" s="20">
        <f t="shared" si="66"/>
        <v>6019.6751027194323</v>
      </c>
      <c r="D102" s="20">
        <f t="shared" si="64"/>
        <v>0</v>
      </c>
    </row>
    <row r="103" spans="1:4" hidden="1" x14ac:dyDescent="0.25">
      <c r="A103" s="6">
        <v>24</v>
      </c>
      <c r="B103" s="32">
        <f t="shared" ca="1" si="65"/>
        <v>45122</v>
      </c>
      <c r="C103" s="20">
        <f t="shared" si="66"/>
        <v>6019.6751027194323</v>
      </c>
      <c r="D103" s="20">
        <f t="shared" si="64"/>
        <v>0</v>
      </c>
    </row>
    <row r="104" spans="1:4" hidden="1" x14ac:dyDescent="0.25">
      <c r="A104" s="6">
        <v>25</v>
      </c>
      <c r="B104" s="32">
        <f t="shared" ca="1" si="65"/>
        <v>45153</v>
      </c>
      <c r="C104" s="20">
        <f t="shared" ref="C104:C115" si="67">J23</f>
        <v>6019.6751027194323</v>
      </c>
      <c r="D104" s="20">
        <f t="shared" si="64"/>
        <v>0</v>
      </c>
    </row>
    <row r="105" spans="1:4" hidden="1" x14ac:dyDescent="0.25">
      <c r="A105" s="6">
        <v>26</v>
      </c>
      <c r="B105" s="32">
        <f t="shared" ca="1" si="65"/>
        <v>45184</v>
      </c>
      <c r="C105" s="20">
        <f t="shared" si="67"/>
        <v>6019.6751027194323</v>
      </c>
      <c r="D105" s="20">
        <f t="shared" si="64"/>
        <v>0</v>
      </c>
    </row>
    <row r="106" spans="1:4" hidden="1" x14ac:dyDescent="0.25">
      <c r="A106" s="6">
        <v>27</v>
      </c>
      <c r="B106" s="32">
        <f t="shared" ca="1" si="65"/>
        <v>45214</v>
      </c>
      <c r="C106" s="20">
        <f t="shared" si="67"/>
        <v>6019.6751027194323</v>
      </c>
      <c r="D106" s="20">
        <f t="shared" si="64"/>
        <v>0</v>
      </c>
    </row>
    <row r="107" spans="1:4" hidden="1" x14ac:dyDescent="0.25">
      <c r="A107" s="6">
        <v>28</v>
      </c>
      <c r="B107" s="32">
        <f t="shared" ca="1" si="65"/>
        <v>45245</v>
      </c>
      <c r="C107" s="20">
        <f t="shared" si="67"/>
        <v>6019.6751027194323</v>
      </c>
      <c r="D107" s="20">
        <f t="shared" si="64"/>
        <v>0</v>
      </c>
    </row>
    <row r="108" spans="1:4" hidden="1" x14ac:dyDescent="0.25">
      <c r="A108" s="6">
        <v>29</v>
      </c>
      <c r="B108" s="32">
        <f t="shared" ca="1" si="65"/>
        <v>45275</v>
      </c>
      <c r="C108" s="20">
        <f t="shared" si="67"/>
        <v>6019.6751027194323</v>
      </c>
      <c r="D108" s="20">
        <f t="shared" si="64"/>
        <v>0</v>
      </c>
    </row>
    <row r="109" spans="1:4" hidden="1" x14ac:dyDescent="0.25">
      <c r="A109" s="6">
        <v>30</v>
      </c>
      <c r="B109" s="32">
        <f t="shared" ca="1" si="65"/>
        <v>45306</v>
      </c>
      <c r="C109" s="20">
        <f t="shared" si="67"/>
        <v>6019.6751027194323</v>
      </c>
      <c r="D109" s="20">
        <f t="shared" si="64"/>
        <v>0</v>
      </c>
    </row>
    <row r="110" spans="1:4" hidden="1" x14ac:dyDescent="0.25">
      <c r="A110" s="6">
        <v>31</v>
      </c>
      <c r="B110" s="32">
        <f t="shared" ca="1" si="65"/>
        <v>45337</v>
      </c>
      <c r="C110" s="20">
        <f t="shared" si="67"/>
        <v>6019.6751027194323</v>
      </c>
      <c r="D110" s="20">
        <f t="shared" si="64"/>
        <v>0</v>
      </c>
    </row>
    <row r="111" spans="1:4" hidden="1" x14ac:dyDescent="0.25">
      <c r="A111" s="6">
        <v>32</v>
      </c>
      <c r="B111" s="32">
        <f t="shared" ca="1" si="65"/>
        <v>45366</v>
      </c>
      <c r="C111" s="20">
        <f t="shared" si="67"/>
        <v>6019.6751027194323</v>
      </c>
      <c r="D111" s="20">
        <f t="shared" si="64"/>
        <v>0</v>
      </c>
    </row>
    <row r="112" spans="1:4" hidden="1" x14ac:dyDescent="0.25">
      <c r="A112" s="6">
        <v>33</v>
      </c>
      <c r="B112" s="32">
        <f t="shared" ca="1" si="65"/>
        <v>45397</v>
      </c>
      <c r="C112" s="20">
        <f t="shared" si="67"/>
        <v>6019.6751027194323</v>
      </c>
      <c r="D112" s="20">
        <f t="shared" si="64"/>
        <v>0</v>
      </c>
    </row>
    <row r="113" spans="1:4" hidden="1" x14ac:dyDescent="0.25">
      <c r="A113" s="6">
        <v>34</v>
      </c>
      <c r="B113" s="32">
        <f t="shared" ca="1" si="65"/>
        <v>45427</v>
      </c>
      <c r="C113" s="20">
        <f t="shared" si="67"/>
        <v>6019.6751027194323</v>
      </c>
      <c r="D113" s="20">
        <f t="shared" si="64"/>
        <v>0</v>
      </c>
    </row>
    <row r="114" spans="1:4" hidden="1" x14ac:dyDescent="0.25">
      <c r="A114" s="6">
        <v>35</v>
      </c>
      <c r="B114" s="32">
        <f t="shared" ca="1" si="65"/>
        <v>45458</v>
      </c>
      <c r="C114" s="20">
        <f t="shared" si="67"/>
        <v>6019.6751027194323</v>
      </c>
      <c r="D114" s="20">
        <f t="shared" si="64"/>
        <v>-5921.0404374334839</v>
      </c>
    </row>
    <row r="115" spans="1:4" hidden="1" x14ac:dyDescent="0.25">
      <c r="A115" s="6">
        <v>36</v>
      </c>
      <c r="B115" s="32">
        <f t="shared" ca="1" si="65"/>
        <v>45488</v>
      </c>
      <c r="C115" s="20">
        <f t="shared" si="67"/>
        <v>11940.715540152916</v>
      </c>
      <c r="D115" s="20">
        <f t="shared" si="64"/>
        <v>11940.715540152916</v>
      </c>
    </row>
    <row r="116" spans="1:4" hidden="1" x14ac:dyDescent="0.25">
      <c r="A116" s="6">
        <v>37</v>
      </c>
      <c r="B116" s="32">
        <f t="shared" ca="1" si="65"/>
        <v>45519</v>
      </c>
      <c r="C116" s="20">
        <f t="shared" ref="C116:C127" si="68">M23</f>
        <v>0</v>
      </c>
      <c r="D116" s="20">
        <f t="shared" si="64"/>
        <v>0</v>
      </c>
    </row>
    <row r="117" spans="1:4" hidden="1" x14ac:dyDescent="0.25">
      <c r="A117" s="6">
        <v>38</v>
      </c>
      <c r="B117" s="32">
        <f t="shared" ca="1" si="65"/>
        <v>45550</v>
      </c>
      <c r="C117" s="20">
        <f t="shared" si="68"/>
        <v>0</v>
      </c>
      <c r="D117" s="20">
        <f t="shared" si="64"/>
        <v>0</v>
      </c>
    </row>
    <row r="118" spans="1:4" hidden="1" x14ac:dyDescent="0.25">
      <c r="A118" s="6">
        <v>39</v>
      </c>
      <c r="B118" s="32">
        <f t="shared" ca="1" si="65"/>
        <v>45580</v>
      </c>
      <c r="C118" s="20">
        <f t="shared" si="68"/>
        <v>0</v>
      </c>
      <c r="D118" s="20">
        <f t="shared" si="64"/>
        <v>0</v>
      </c>
    </row>
    <row r="119" spans="1:4" hidden="1" x14ac:dyDescent="0.25">
      <c r="A119" s="6">
        <v>40</v>
      </c>
      <c r="B119" s="32">
        <f t="shared" ca="1" si="65"/>
        <v>45611</v>
      </c>
      <c r="C119" s="20">
        <f t="shared" si="68"/>
        <v>0</v>
      </c>
      <c r="D119" s="20">
        <f t="shared" si="64"/>
        <v>0</v>
      </c>
    </row>
    <row r="120" spans="1:4" hidden="1" x14ac:dyDescent="0.25">
      <c r="A120" s="6">
        <v>41</v>
      </c>
      <c r="B120" s="32">
        <f t="shared" ca="1" si="65"/>
        <v>45641</v>
      </c>
      <c r="C120" s="20">
        <f t="shared" si="68"/>
        <v>0</v>
      </c>
      <c r="D120" s="20">
        <f t="shared" si="64"/>
        <v>0</v>
      </c>
    </row>
    <row r="121" spans="1:4" hidden="1" x14ac:dyDescent="0.25">
      <c r="A121" s="6">
        <v>42</v>
      </c>
      <c r="B121" s="32">
        <f t="shared" ca="1" si="65"/>
        <v>45672</v>
      </c>
      <c r="C121" s="20">
        <f t="shared" si="68"/>
        <v>0</v>
      </c>
      <c r="D121" s="20">
        <f t="shared" si="64"/>
        <v>0</v>
      </c>
    </row>
    <row r="122" spans="1:4" hidden="1" x14ac:dyDescent="0.25">
      <c r="A122" s="6">
        <v>43</v>
      </c>
      <c r="B122" s="32">
        <f t="shared" ca="1" si="65"/>
        <v>45703</v>
      </c>
      <c r="C122" s="20">
        <f t="shared" si="68"/>
        <v>0</v>
      </c>
      <c r="D122" s="20">
        <f t="shared" si="64"/>
        <v>0</v>
      </c>
    </row>
    <row r="123" spans="1:4" hidden="1" x14ac:dyDescent="0.25">
      <c r="A123" s="6">
        <v>44</v>
      </c>
      <c r="B123" s="32">
        <f t="shared" ca="1" si="65"/>
        <v>45731</v>
      </c>
      <c r="C123" s="20">
        <f t="shared" si="68"/>
        <v>0</v>
      </c>
      <c r="D123" s="20">
        <f t="shared" si="64"/>
        <v>0</v>
      </c>
    </row>
    <row r="124" spans="1:4" hidden="1" x14ac:dyDescent="0.25">
      <c r="A124" s="6">
        <v>45</v>
      </c>
      <c r="B124" s="32">
        <f t="shared" ca="1" si="65"/>
        <v>45762</v>
      </c>
      <c r="C124" s="20">
        <f t="shared" si="68"/>
        <v>0</v>
      </c>
      <c r="D124" s="20">
        <f t="shared" si="64"/>
        <v>0</v>
      </c>
    </row>
    <row r="125" spans="1:4" hidden="1" x14ac:dyDescent="0.25">
      <c r="A125" s="6">
        <v>46</v>
      </c>
      <c r="B125" s="32">
        <f t="shared" ca="1" si="65"/>
        <v>45792</v>
      </c>
      <c r="C125" s="20">
        <f t="shared" si="68"/>
        <v>0</v>
      </c>
      <c r="D125" s="20">
        <f t="shared" si="64"/>
        <v>0</v>
      </c>
    </row>
    <row r="126" spans="1:4" hidden="1" x14ac:dyDescent="0.25">
      <c r="A126" s="6">
        <v>47</v>
      </c>
      <c r="B126" s="32">
        <f t="shared" ca="1" si="65"/>
        <v>45823</v>
      </c>
      <c r="C126" s="20">
        <f t="shared" si="68"/>
        <v>0</v>
      </c>
      <c r="D126" s="20">
        <f t="shared" si="64"/>
        <v>0</v>
      </c>
    </row>
    <row r="127" spans="1:4" hidden="1" x14ac:dyDescent="0.25">
      <c r="A127" s="6">
        <v>48</v>
      </c>
      <c r="B127" s="32">
        <f t="shared" ca="1" si="65"/>
        <v>45853</v>
      </c>
      <c r="C127" s="20">
        <f t="shared" si="68"/>
        <v>0</v>
      </c>
      <c r="D127" s="20">
        <f t="shared" si="64"/>
        <v>0</v>
      </c>
    </row>
    <row r="128" spans="1:4" hidden="1" x14ac:dyDescent="0.25">
      <c r="A128" s="6">
        <v>49</v>
      </c>
      <c r="B128" s="32">
        <f t="shared" ca="1" si="65"/>
        <v>45884</v>
      </c>
      <c r="C128" s="20">
        <f t="shared" ref="C128:C139" si="69">P23</f>
        <v>0</v>
      </c>
      <c r="D128" s="20">
        <f t="shared" si="64"/>
        <v>0</v>
      </c>
    </row>
    <row r="129" spans="1:4" hidden="1" x14ac:dyDescent="0.25">
      <c r="A129" s="6">
        <v>50</v>
      </c>
      <c r="B129" s="32">
        <f t="shared" ca="1" si="65"/>
        <v>45915</v>
      </c>
      <c r="C129" s="20">
        <f t="shared" si="69"/>
        <v>0</v>
      </c>
      <c r="D129" s="20">
        <f t="shared" si="64"/>
        <v>0</v>
      </c>
    </row>
    <row r="130" spans="1:4" hidden="1" x14ac:dyDescent="0.25">
      <c r="A130" s="6">
        <v>51</v>
      </c>
      <c r="B130" s="32">
        <f t="shared" ca="1" si="65"/>
        <v>45945</v>
      </c>
      <c r="C130" s="20">
        <f t="shared" si="69"/>
        <v>0</v>
      </c>
      <c r="D130" s="20">
        <f t="shared" si="64"/>
        <v>0</v>
      </c>
    </row>
    <row r="131" spans="1:4" hidden="1" x14ac:dyDescent="0.25">
      <c r="A131" s="6">
        <v>52</v>
      </c>
      <c r="B131" s="32">
        <f t="shared" ca="1" si="65"/>
        <v>45976</v>
      </c>
      <c r="C131" s="20">
        <f t="shared" si="69"/>
        <v>0</v>
      </c>
      <c r="D131" s="20">
        <f t="shared" si="64"/>
        <v>0</v>
      </c>
    </row>
    <row r="132" spans="1:4" hidden="1" x14ac:dyDescent="0.25">
      <c r="A132" s="6">
        <v>53</v>
      </c>
      <c r="B132" s="32">
        <f t="shared" ca="1" si="65"/>
        <v>46006</v>
      </c>
      <c r="C132" s="20">
        <f t="shared" si="69"/>
        <v>0</v>
      </c>
      <c r="D132" s="20">
        <f t="shared" si="64"/>
        <v>0</v>
      </c>
    </row>
    <row r="133" spans="1:4" hidden="1" x14ac:dyDescent="0.25">
      <c r="A133" s="6">
        <v>54</v>
      </c>
      <c r="B133" s="32">
        <f t="shared" ca="1" si="65"/>
        <v>46037</v>
      </c>
      <c r="C133" s="20">
        <f t="shared" si="69"/>
        <v>0</v>
      </c>
      <c r="D133" s="20">
        <f t="shared" si="64"/>
        <v>0</v>
      </c>
    </row>
    <row r="134" spans="1:4" hidden="1" x14ac:dyDescent="0.25">
      <c r="A134" s="6">
        <v>55</v>
      </c>
      <c r="B134" s="32">
        <f t="shared" ca="1" si="65"/>
        <v>46068</v>
      </c>
      <c r="C134" s="20">
        <f t="shared" si="69"/>
        <v>0</v>
      </c>
      <c r="D134" s="20">
        <f t="shared" si="64"/>
        <v>0</v>
      </c>
    </row>
    <row r="135" spans="1:4" hidden="1" x14ac:dyDescent="0.25">
      <c r="A135" s="6">
        <v>56</v>
      </c>
      <c r="B135" s="32">
        <f t="shared" ca="1" si="65"/>
        <v>46096</v>
      </c>
      <c r="C135" s="20">
        <f t="shared" si="69"/>
        <v>0</v>
      </c>
      <c r="D135" s="20">
        <f t="shared" si="64"/>
        <v>0</v>
      </c>
    </row>
    <row r="136" spans="1:4" hidden="1" x14ac:dyDescent="0.25">
      <c r="A136" s="6">
        <v>57</v>
      </c>
      <c r="B136" s="32">
        <f t="shared" ca="1" si="65"/>
        <v>46127</v>
      </c>
      <c r="C136" s="20">
        <f t="shared" si="69"/>
        <v>0</v>
      </c>
      <c r="D136" s="20">
        <f t="shared" si="64"/>
        <v>0</v>
      </c>
    </row>
    <row r="137" spans="1:4" hidden="1" x14ac:dyDescent="0.25">
      <c r="A137" s="6">
        <v>58</v>
      </c>
      <c r="B137" s="32">
        <f t="shared" ca="1" si="65"/>
        <v>46157</v>
      </c>
      <c r="C137" s="20">
        <f t="shared" si="69"/>
        <v>0</v>
      </c>
      <c r="D137" s="20">
        <f t="shared" si="64"/>
        <v>0</v>
      </c>
    </row>
    <row r="138" spans="1:4" hidden="1" x14ac:dyDescent="0.25">
      <c r="A138" s="6">
        <v>59</v>
      </c>
      <c r="B138" s="32">
        <f t="shared" ca="1" si="65"/>
        <v>46188</v>
      </c>
      <c r="C138" s="20">
        <f t="shared" si="69"/>
        <v>0</v>
      </c>
      <c r="D138" s="20">
        <f t="shared" si="64"/>
        <v>0</v>
      </c>
    </row>
    <row r="139" spans="1:4" hidden="1" x14ac:dyDescent="0.25">
      <c r="A139" s="6">
        <v>60</v>
      </c>
      <c r="B139" s="32">
        <f t="shared" ca="1" si="65"/>
        <v>46218</v>
      </c>
      <c r="C139" s="20">
        <f t="shared" si="69"/>
        <v>0</v>
      </c>
      <c r="D139" s="20">
        <f t="shared" si="64"/>
        <v>0</v>
      </c>
    </row>
    <row r="140" spans="1:4" hidden="1" x14ac:dyDescent="0.25">
      <c r="A140" s="6">
        <v>61</v>
      </c>
      <c r="B140" s="32">
        <f t="shared" ca="1" si="65"/>
        <v>46249</v>
      </c>
      <c r="C140" s="20">
        <f t="shared" ref="C140:C151" si="70">S23</f>
        <v>0</v>
      </c>
      <c r="D140" s="20">
        <f t="shared" si="64"/>
        <v>0</v>
      </c>
    </row>
    <row r="141" spans="1:4" hidden="1" x14ac:dyDescent="0.25">
      <c r="A141" s="6">
        <v>62</v>
      </c>
      <c r="B141" s="32">
        <f t="shared" ca="1" si="65"/>
        <v>46280</v>
      </c>
      <c r="C141" s="20">
        <f t="shared" si="70"/>
        <v>0</v>
      </c>
      <c r="D141" s="20">
        <f t="shared" si="64"/>
        <v>0</v>
      </c>
    </row>
    <row r="142" spans="1:4" hidden="1" x14ac:dyDescent="0.25">
      <c r="A142" s="6">
        <v>63</v>
      </c>
      <c r="B142" s="32">
        <f t="shared" ca="1" si="65"/>
        <v>46310</v>
      </c>
      <c r="C142" s="20">
        <f t="shared" si="70"/>
        <v>0</v>
      </c>
      <c r="D142" s="20">
        <f t="shared" si="64"/>
        <v>0</v>
      </c>
    </row>
    <row r="143" spans="1:4" hidden="1" x14ac:dyDescent="0.25">
      <c r="A143" s="6">
        <v>64</v>
      </c>
      <c r="B143" s="32">
        <f t="shared" ca="1" si="65"/>
        <v>46341</v>
      </c>
      <c r="C143" s="20">
        <f t="shared" si="70"/>
        <v>0</v>
      </c>
      <c r="D143" s="20">
        <f t="shared" si="64"/>
        <v>0</v>
      </c>
    </row>
    <row r="144" spans="1:4" hidden="1" x14ac:dyDescent="0.25">
      <c r="A144" s="6">
        <v>65</v>
      </c>
      <c r="B144" s="32">
        <f t="shared" ca="1" si="65"/>
        <v>46371</v>
      </c>
      <c r="C144" s="20">
        <f t="shared" si="70"/>
        <v>0</v>
      </c>
      <c r="D144" s="20">
        <f t="shared" si="64"/>
        <v>0</v>
      </c>
    </row>
    <row r="145" spans="1:4" hidden="1" x14ac:dyDescent="0.25">
      <c r="A145" s="6">
        <v>66</v>
      </c>
      <c r="B145" s="32">
        <f t="shared" ca="1" si="65"/>
        <v>46402</v>
      </c>
      <c r="C145" s="20">
        <f t="shared" si="70"/>
        <v>0</v>
      </c>
      <c r="D145" s="20">
        <f t="shared" ref="D145:D208" si="71">C145-C146</f>
        <v>0</v>
      </c>
    </row>
    <row r="146" spans="1:4" hidden="1" x14ac:dyDescent="0.25">
      <c r="A146" s="6">
        <v>67</v>
      </c>
      <c r="B146" s="32">
        <f t="shared" ref="B146:B209" ca="1" si="72">EDATE(B145,1)</f>
        <v>46433</v>
      </c>
      <c r="C146" s="20">
        <f t="shared" si="70"/>
        <v>0</v>
      </c>
      <c r="D146" s="20">
        <f t="shared" si="71"/>
        <v>0</v>
      </c>
    </row>
    <row r="147" spans="1:4" hidden="1" x14ac:dyDescent="0.25">
      <c r="A147" s="6">
        <v>68</v>
      </c>
      <c r="B147" s="32">
        <f t="shared" ca="1" si="72"/>
        <v>46461</v>
      </c>
      <c r="C147" s="20">
        <f t="shared" si="70"/>
        <v>0</v>
      </c>
      <c r="D147" s="20">
        <f t="shared" si="71"/>
        <v>0</v>
      </c>
    </row>
    <row r="148" spans="1:4" hidden="1" x14ac:dyDescent="0.25">
      <c r="A148" s="6">
        <v>69</v>
      </c>
      <c r="B148" s="32">
        <f t="shared" ca="1" si="72"/>
        <v>46492</v>
      </c>
      <c r="C148" s="20">
        <f t="shared" si="70"/>
        <v>0</v>
      </c>
      <c r="D148" s="20">
        <f t="shared" si="71"/>
        <v>0</v>
      </c>
    </row>
    <row r="149" spans="1:4" hidden="1" x14ac:dyDescent="0.25">
      <c r="A149" s="6">
        <v>70</v>
      </c>
      <c r="B149" s="32">
        <f t="shared" ca="1" si="72"/>
        <v>46522</v>
      </c>
      <c r="C149" s="20">
        <f t="shared" si="70"/>
        <v>0</v>
      </c>
      <c r="D149" s="20">
        <f t="shared" si="71"/>
        <v>0</v>
      </c>
    </row>
    <row r="150" spans="1:4" hidden="1" x14ac:dyDescent="0.25">
      <c r="A150" s="6">
        <v>71</v>
      </c>
      <c r="B150" s="32">
        <f t="shared" ca="1" si="72"/>
        <v>46553</v>
      </c>
      <c r="C150" s="20">
        <f t="shared" si="70"/>
        <v>0</v>
      </c>
      <c r="D150" s="20">
        <f t="shared" si="71"/>
        <v>0</v>
      </c>
    </row>
    <row r="151" spans="1:4" hidden="1" x14ac:dyDescent="0.25">
      <c r="A151" s="6">
        <v>72</v>
      </c>
      <c r="B151" s="32">
        <f t="shared" ca="1" si="72"/>
        <v>46583</v>
      </c>
      <c r="C151" s="20">
        <f t="shared" si="70"/>
        <v>0</v>
      </c>
      <c r="D151" s="20">
        <f t="shared" si="71"/>
        <v>0</v>
      </c>
    </row>
    <row r="152" spans="1:4" hidden="1" x14ac:dyDescent="0.25">
      <c r="A152" s="6">
        <v>73</v>
      </c>
      <c r="B152" s="32">
        <f t="shared" ca="1" si="72"/>
        <v>46614</v>
      </c>
      <c r="C152" s="20">
        <f t="shared" ref="C152:C163" si="73">V23</f>
        <v>0</v>
      </c>
      <c r="D152" s="20">
        <f t="shared" si="71"/>
        <v>0</v>
      </c>
    </row>
    <row r="153" spans="1:4" hidden="1" x14ac:dyDescent="0.25">
      <c r="A153" s="6">
        <v>74</v>
      </c>
      <c r="B153" s="32">
        <f t="shared" ca="1" si="72"/>
        <v>46645</v>
      </c>
      <c r="C153" s="20">
        <f t="shared" si="73"/>
        <v>0</v>
      </c>
      <c r="D153" s="20">
        <f t="shared" si="71"/>
        <v>0</v>
      </c>
    </row>
    <row r="154" spans="1:4" hidden="1" x14ac:dyDescent="0.25">
      <c r="A154" s="6">
        <v>75</v>
      </c>
      <c r="B154" s="32">
        <f t="shared" ca="1" si="72"/>
        <v>46675</v>
      </c>
      <c r="C154" s="20">
        <f t="shared" si="73"/>
        <v>0</v>
      </c>
      <c r="D154" s="20">
        <f t="shared" si="71"/>
        <v>0</v>
      </c>
    </row>
    <row r="155" spans="1:4" hidden="1" x14ac:dyDescent="0.25">
      <c r="A155" s="6">
        <v>76</v>
      </c>
      <c r="B155" s="32">
        <f t="shared" ca="1" si="72"/>
        <v>46706</v>
      </c>
      <c r="C155" s="20">
        <f t="shared" si="73"/>
        <v>0</v>
      </c>
      <c r="D155" s="20">
        <f t="shared" si="71"/>
        <v>0</v>
      </c>
    </row>
    <row r="156" spans="1:4" hidden="1" x14ac:dyDescent="0.25">
      <c r="A156" s="6">
        <v>77</v>
      </c>
      <c r="B156" s="32">
        <f t="shared" ca="1" si="72"/>
        <v>46736</v>
      </c>
      <c r="C156" s="20">
        <f t="shared" si="73"/>
        <v>0</v>
      </c>
      <c r="D156" s="20">
        <f t="shared" si="71"/>
        <v>0</v>
      </c>
    </row>
    <row r="157" spans="1:4" hidden="1" x14ac:dyDescent="0.25">
      <c r="A157" s="6">
        <v>78</v>
      </c>
      <c r="B157" s="32">
        <f t="shared" ca="1" si="72"/>
        <v>46767</v>
      </c>
      <c r="C157" s="20">
        <f t="shared" si="73"/>
        <v>0</v>
      </c>
      <c r="D157" s="20">
        <f t="shared" si="71"/>
        <v>0</v>
      </c>
    </row>
    <row r="158" spans="1:4" hidden="1" x14ac:dyDescent="0.25">
      <c r="A158" s="6">
        <v>79</v>
      </c>
      <c r="B158" s="32">
        <f t="shared" ca="1" si="72"/>
        <v>46798</v>
      </c>
      <c r="C158" s="20">
        <f t="shared" si="73"/>
        <v>0</v>
      </c>
      <c r="D158" s="20">
        <f t="shared" si="71"/>
        <v>0</v>
      </c>
    </row>
    <row r="159" spans="1:4" hidden="1" x14ac:dyDescent="0.25">
      <c r="A159" s="6">
        <v>80</v>
      </c>
      <c r="B159" s="32">
        <f t="shared" ca="1" si="72"/>
        <v>46827</v>
      </c>
      <c r="C159" s="20">
        <f t="shared" si="73"/>
        <v>0</v>
      </c>
      <c r="D159" s="20">
        <f t="shared" si="71"/>
        <v>0</v>
      </c>
    </row>
    <row r="160" spans="1:4" hidden="1" x14ac:dyDescent="0.25">
      <c r="A160" s="6">
        <v>81</v>
      </c>
      <c r="B160" s="32">
        <f t="shared" ca="1" si="72"/>
        <v>46858</v>
      </c>
      <c r="C160" s="20">
        <f t="shared" si="73"/>
        <v>0</v>
      </c>
      <c r="D160" s="20">
        <f t="shared" si="71"/>
        <v>0</v>
      </c>
    </row>
    <row r="161" spans="1:4" hidden="1" x14ac:dyDescent="0.25">
      <c r="A161" s="6">
        <v>82</v>
      </c>
      <c r="B161" s="32">
        <f t="shared" ca="1" si="72"/>
        <v>46888</v>
      </c>
      <c r="C161" s="20">
        <f t="shared" si="73"/>
        <v>0</v>
      </c>
      <c r="D161" s="20">
        <f t="shared" si="71"/>
        <v>0</v>
      </c>
    </row>
    <row r="162" spans="1:4" hidden="1" x14ac:dyDescent="0.25">
      <c r="A162" s="6">
        <v>83</v>
      </c>
      <c r="B162" s="32">
        <f t="shared" ca="1" si="72"/>
        <v>46919</v>
      </c>
      <c r="C162" s="20">
        <f t="shared" si="73"/>
        <v>0</v>
      </c>
      <c r="D162" s="20">
        <f t="shared" si="71"/>
        <v>0</v>
      </c>
    </row>
    <row r="163" spans="1:4" hidden="1" x14ac:dyDescent="0.25">
      <c r="A163" s="6">
        <v>84</v>
      </c>
      <c r="B163" s="32">
        <f t="shared" ca="1" si="72"/>
        <v>46949</v>
      </c>
      <c r="C163" s="20">
        <f t="shared" si="73"/>
        <v>0</v>
      </c>
      <c r="D163" s="20">
        <f t="shared" si="71"/>
        <v>0</v>
      </c>
    </row>
    <row r="164" spans="1:4" hidden="1" x14ac:dyDescent="0.25">
      <c r="A164" s="6">
        <v>85</v>
      </c>
      <c r="B164" s="32">
        <f t="shared" ca="1" si="72"/>
        <v>46980</v>
      </c>
      <c r="C164" s="20">
        <f t="shared" ref="C164:C175" si="74">D38</f>
        <v>0</v>
      </c>
      <c r="D164" s="20">
        <f t="shared" si="71"/>
        <v>0</v>
      </c>
    </row>
    <row r="165" spans="1:4" hidden="1" x14ac:dyDescent="0.25">
      <c r="A165" s="6">
        <v>86</v>
      </c>
      <c r="B165" s="32">
        <f t="shared" ca="1" si="72"/>
        <v>47011</v>
      </c>
      <c r="C165" s="20">
        <f t="shared" si="74"/>
        <v>0</v>
      </c>
      <c r="D165" s="20">
        <f t="shared" si="71"/>
        <v>0</v>
      </c>
    </row>
    <row r="166" spans="1:4" hidden="1" x14ac:dyDescent="0.25">
      <c r="A166" s="6">
        <v>87</v>
      </c>
      <c r="B166" s="32">
        <f t="shared" ca="1" si="72"/>
        <v>47041</v>
      </c>
      <c r="C166" s="20">
        <f t="shared" si="74"/>
        <v>0</v>
      </c>
      <c r="D166" s="20">
        <f t="shared" si="71"/>
        <v>0</v>
      </c>
    </row>
    <row r="167" spans="1:4" hidden="1" x14ac:dyDescent="0.25">
      <c r="A167" s="6">
        <v>88</v>
      </c>
      <c r="B167" s="32">
        <f t="shared" ca="1" si="72"/>
        <v>47072</v>
      </c>
      <c r="C167" s="20">
        <f t="shared" si="74"/>
        <v>0</v>
      </c>
      <c r="D167" s="20">
        <f t="shared" si="71"/>
        <v>0</v>
      </c>
    </row>
    <row r="168" spans="1:4" hidden="1" x14ac:dyDescent="0.25">
      <c r="A168" s="6">
        <v>89</v>
      </c>
      <c r="B168" s="32">
        <f t="shared" ca="1" si="72"/>
        <v>47102</v>
      </c>
      <c r="C168" s="20">
        <f t="shared" si="74"/>
        <v>0</v>
      </c>
      <c r="D168" s="20">
        <f t="shared" si="71"/>
        <v>0</v>
      </c>
    </row>
    <row r="169" spans="1:4" hidden="1" x14ac:dyDescent="0.25">
      <c r="A169" s="6">
        <v>90</v>
      </c>
      <c r="B169" s="32">
        <f t="shared" ca="1" si="72"/>
        <v>47133</v>
      </c>
      <c r="C169" s="20">
        <f t="shared" si="74"/>
        <v>0</v>
      </c>
      <c r="D169" s="20">
        <f t="shared" si="71"/>
        <v>0</v>
      </c>
    </row>
    <row r="170" spans="1:4" hidden="1" x14ac:dyDescent="0.25">
      <c r="A170" s="6">
        <v>91</v>
      </c>
      <c r="B170" s="32">
        <f t="shared" ca="1" si="72"/>
        <v>47164</v>
      </c>
      <c r="C170" s="20">
        <f t="shared" si="74"/>
        <v>0</v>
      </c>
      <c r="D170" s="20">
        <f t="shared" si="71"/>
        <v>0</v>
      </c>
    </row>
    <row r="171" spans="1:4" hidden="1" x14ac:dyDescent="0.25">
      <c r="A171" s="6">
        <v>92</v>
      </c>
      <c r="B171" s="32">
        <f t="shared" ca="1" si="72"/>
        <v>47192</v>
      </c>
      <c r="C171" s="20">
        <f t="shared" si="74"/>
        <v>0</v>
      </c>
      <c r="D171" s="20">
        <f t="shared" si="71"/>
        <v>0</v>
      </c>
    </row>
    <row r="172" spans="1:4" hidden="1" x14ac:dyDescent="0.25">
      <c r="A172" s="6">
        <v>93</v>
      </c>
      <c r="B172" s="32">
        <f t="shared" ca="1" si="72"/>
        <v>47223</v>
      </c>
      <c r="C172" s="20">
        <f t="shared" si="74"/>
        <v>0</v>
      </c>
      <c r="D172" s="20">
        <f t="shared" si="71"/>
        <v>0</v>
      </c>
    </row>
    <row r="173" spans="1:4" hidden="1" x14ac:dyDescent="0.25">
      <c r="A173" s="6">
        <v>94</v>
      </c>
      <c r="B173" s="32">
        <f t="shared" ca="1" si="72"/>
        <v>47253</v>
      </c>
      <c r="C173" s="20">
        <f t="shared" si="74"/>
        <v>0</v>
      </c>
      <c r="D173" s="20">
        <f t="shared" si="71"/>
        <v>0</v>
      </c>
    </row>
    <row r="174" spans="1:4" hidden="1" x14ac:dyDescent="0.25">
      <c r="A174" s="6">
        <v>95</v>
      </c>
      <c r="B174" s="32">
        <f t="shared" ca="1" si="72"/>
        <v>47284</v>
      </c>
      <c r="C174" s="20">
        <f t="shared" si="74"/>
        <v>0</v>
      </c>
      <c r="D174" s="20">
        <f t="shared" si="71"/>
        <v>0</v>
      </c>
    </row>
    <row r="175" spans="1:4" hidden="1" x14ac:dyDescent="0.25">
      <c r="A175" s="6">
        <v>96</v>
      </c>
      <c r="B175" s="32">
        <f t="shared" ca="1" si="72"/>
        <v>47314</v>
      </c>
      <c r="C175" s="20">
        <f t="shared" si="74"/>
        <v>0</v>
      </c>
      <c r="D175" s="20">
        <f t="shared" si="71"/>
        <v>0</v>
      </c>
    </row>
    <row r="176" spans="1:4" hidden="1" x14ac:dyDescent="0.25">
      <c r="A176" s="6">
        <v>97</v>
      </c>
      <c r="B176" s="32">
        <f t="shared" ca="1" si="72"/>
        <v>47345</v>
      </c>
      <c r="C176" s="20">
        <f t="shared" ref="C176:C187" si="75">G38</f>
        <v>0</v>
      </c>
      <c r="D176" s="20">
        <f t="shared" si="71"/>
        <v>0</v>
      </c>
    </row>
    <row r="177" spans="1:4" hidden="1" x14ac:dyDescent="0.25">
      <c r="A177" s="6">
        <v>98</v>
      </c>
      <c r="B177" s="32">
        <f t="shared" ca="1" si="72"/>
        <v>47376</v>
      </c>
      <c r="C177" s="20">
        <f t="shared" si="75"/>
        <v>0</v>
      </c>
      <c r="D177" s="20">
        <f t="shared" si="71"/>
        <v>0</v>
      </c>
    </row>
    <row r="178" spans="1:4" hidden="1" x14ac:dyDescent="0.25">
      <c r="A178" s="6">
        <v>99</v>
      </c>
      <c r="B178" s="32">
        <f t="shared" ca="1" si="72"/>
        <v>47406</v>
      </c>
      <c r="C178" s="20">
        <f t="shared" si="75"/>
        <v>0</v>
      </c>
      <c r="D178" s="20">
        <f t="shared" si="71"/>
        <v>0</v>
      </c>
    </row>
    <row r="179" spans="1:4" hidden="1" x14ac:dyDescent="0.25">
      <c r="A179" s="6">
        <v>100</v>
      </c>
      <c r="B179" s="32">
        <f t="shared" ca="1" si="72"/>
        <v>47437</v>
      </c>
      <c r="C179" s="20">
        <f t="shared" si="75"/>
        <v>0</v>
      </c>
      <c r="D179" s="20">
        <f t="shared" si="71"/>
        <v>0</v>
      </c>
    </row>
    <row r="180" spans="1:4" hidden="1" x14ac:dyDescent="0.25">
      <c r="A180" s="6">
        <v>101</v>
      </c>
      <c r="B180" s="32">
        <f t="shared" ca="1" si="72"/>
        <v>47467</v>
      </c>
      <c r="C180" s="20">
        <f t="shared" si="75"/>
        <v>0</v>
      </c>
      <c r="D180" s="20">
        <f t="shared" si="71"/>
        <v>0</v>
      </c>
    </row>
    <row r="181" spans="1:4" hidden="1" x14ac:dyDescent="0.25">
      <c r="A181" s="6">
        <v>102</v>
      </c>
      <c r="B181" s="32">
        <f t="shared" ca="1" si="72"/>
        <v>47498</v>
      </c>
      <c r="C181" s="20">
        <f t="shared" si="75"/>
        <v>0</v>
      </c>
      <c r="D181" s="20">
        <f t="shared" si="71"/>
        <v>0</v>
      </c>
    </row>
    <row r="182" spans="1:4" hidden="1" x14ac:dyDescent="0.25">
      <c r="A182" s="6">
        <v>103</v>
      </c>
      <c r="B182" s="32">
        <f t="shared" ca="1" si="72"/>
        <v>47529</v>
      </c>
      <c r="C182" s="20">
        <f t="shared" si="75"/>
        <v>0</v>
      </c>
      <c r="D182" s="20">
        <f t="shared" si="71"/>
        <v>0</v>
      </c>
    </row>
    <row r="183" spans="1:4" hidden="1" x14ac:dyDescent="0.25">
      <c r="A183" s="6">
        <v>104</v>
      </c>
      <c r="B183" s="32">
        <f t="shared" ca="1" si="72"/>
        <v>47557</v>
      </c>
      <c r="C183" s="20">
        <f t="shared" si="75"/>
        <v>0</v>
      </c>
      <c r="D183" s="20">
        <f t="shared" si="71"/>
        <v>0</v>
      </c>
    </row>
    <row r="184" spans="1:4" hidden="1" x14ac:dyDescent="0.25">
      <c r="A184" s="6">
        <v>105</v>
      </c>
      <c r="B184" s="32">
        <f t="shared" ca="1" si="72"/>
        <v>47588</v>
      </c>
      <c r="C184" s="20">
        <f t="shared" si="75"/>
        <v>0</v>
      </c>
      <c r="D184" s="20">
        <f t="shared" si="71"/>
        <v>0</v>
      </c>
    </row>
    <row r="185" spans="1:4" hidden="1" x14ac:dyDescent="0.25">
      <c r="A185" s="6">
        <v>106</v>
      </c>
      <c r="B185" s="32">
        <f t="shared" ca="1" si="72"/>
        <v>47618</v>
      </c>
      <c r="C185" s="20">
        <f t="shared" si="75"/>
        <v>0</v>
      </c>
      <c r="D185" s="20">
        <f t="shared" si="71"/>
        <v>0</v>
      </c>
    </row>
    <row r="186" spans="1:4" hidden="1" x14ac:dyDescent="0.25">
      <c r="A186" s="6">
        <v>107</v>
      </c>
      <c r="B186" s="32">
        <f t="shared" ca="1" si="72"/>
        <v>47649</v>
      </c>
      <c r="C186" s="20">
        <f t="shared" si="75"/>
        <v>0</v>
      </c>
      <c r="D186" s="20">
        <f t="shared" si="71"/>
        <v>0</v>
      </c>
    </row>
    <row r="187" spans="1:4" hidden="1" x14ac:dyDescent="0.25">
      <c r="A187" s="6">
        <v>108</v>
      </c>
      <c r="B187" s="32">
        <f t="shared" ca="1" si="72"/>
        <v>47679</v>
      </c>
      <c r="C187" s="20">
        <f t="shared" si="75"/>
        <v>0</v>
      </c>
      <c r="D187" s="20">
        <f t="shared" si="71"/>
        <v>0</v>
      </c>
    </row>
    <row r="188" spans="1:4" hidden="1" x14ac:dyDescent="0.25">
      <c r="A188" s="6">
        <v>109</v>
      </c>
      <c r="B188" s="32">
        <f t="shared" ca="1" si="72"/>
        <v>47710</v>
      </c>
      <c r="C188" s="20">
        <f t="shared" ref="C188:C199" si="76">J38</f>
        <v>0</v>
      </c>
      <c r="D188" s="20">
        <f t="shared" si="71"/>
        <v>0</v>
      </c>
    </row>
    <row r="189" spans="1:4" hidden="1" x14ac:dyDescent="0.25">
      <c r="A189" s="6">
        <v>110</v>
      </c>
      <c r="B189" s="32">
        <f t="shared" ca="1" si="72"/>
        <v>47741</v>
      </c>
      <c r="C189" s="20">
        <f t="shared" si="76"/>
        <v>0</v>
      </c>
      <c r="D189" s="20">
        <f t="shared" si="71"/>
        <v>0</v>
      </c>
    </row>
    <row r="190" spans="1:4" hidden="1" x14ac:dyDescent="0.25">
      <c r="A190" s="6">
        <v>111</v>
      </c>
      <c r="B190" s="32">
        <f t="shared" ca="1" si="72"/>
        <v>47771</v>
      </c>
      <c r="C190" s="20">
        <f t="shared" si="76"/>
        <v>0</v>
      </c>
      <c r="D190" s="20">
        <f t="shared" si="71"/>
        <v>0</v>
      </c>
    </row>
    <row r="191" spans="1:4" hidden="1" x14ac:dyDescent="0.25">
      <c r="A191" s="6">
        <v>112</v>
      </c>
      <c r="B191" s="32">
        <f t="shared" ca="1" si="72"/>
        <v>47802</v>
      </c>
      <c r="C191" s="20">
        <f t="shared" si="76"/>
        <v>0</v>
      </c>
      <c r="D191" s="20">
        <f t="shared" si="71"/>
        <v>0</v>
      </c>
    </row>
    <row r="192" spans="1:4" hidden="1" x14ac:dyDescent="0.25">
      <c r="A192" s="6">
        <v>113</v>
      </c>
      <c r="B192" s="32">
        <f t="shared" ca="1" si="72"/>
        <v>47832</v>
      </c>
      <c r="C192" s="20">
        <f t="shared" si="76"/>
        <v>0</v>
      </c>
      <c r="D192" s="20">
        <f t="shared" si="71"/>
        <v>0</v>
      </c>
    </row>
    <row r="193" spans="1:4" hidden="1" x14ac:dyDescent="0.25">
      <c r="A193" s="6">
        <v>114</v>
      </c>
      <c r="B193" s="32">
        <f t="shared" ca="1" si="72"/>
        <v>47863</v>
      </c>
      <c r="C193" s="20">
        <f t="shared" si="76"/>
        <v>0</v>
      </c>
      <c r="D193" s="20">
        <f t="shared" si="71"/>
        <v>0</v>
      </c>
    </row>
    <row r="194" spans="1:4" hidden="1" x14ac:dyDescent="0.25">
      <c r="A194" s="6">
        <v>115</v>
      </c>
      <c r="B194" s="32">
        <f t="shared" ca="1" si="72"/>
        <v>47894</v>
      </c>
      <c r="C194" s="20">
        <f t="shared" si="76"/>
        <v>0</v>
      </c>
      <c r="D194" s="20">
        <f t="shared" si="71"/>
        <v>0</v>
      </c>
    </row>
    <row r="195" spans="1:4" hidden="1" x14ac:dyDescent="0.25">
      <c r="A195" s="6">
        <v>116</v>
      </c>
      <c r="B195" s="32">
        <f t="shared" ca="1" si="72"/>
        <v>47922</v>
      </c>
      <c r="C195" s="20">
        <f t="shared" si="76"/>
        <v>0</v>
      </c>
      <c r="D195" s="20">
        <f t="shared" si="71"/>
        <v>0</v>
      </c>
    </row>
    <row r="196" spans="1:4" hidden="1" x14ac:dyDescent="0.25">
      <c r="A196" s="6">
        <v>117</v>
      </c>
      <c r="B196" s="32">
        <f t="shared" ca="1" si="72"/>
        <v>47953</v>
      </c>
      <c r="C196" s="20">
        <f t="shared" si="76"/>
        <v>0</v>
      </c>
      <c r="D196" s="20">
        <f t="shared" si="71"/>
        <v>0</v>
      </c>
    </row>
    <row r="197" spans="1:4" hidden="1" x14ac:dyDescent="0.25">
      <c r="A197" s="6">
        <v>118</v>
      </c>
      <c r="B197" s="32">
        <f t="shared" ca="1" si="72"/>
        <v>47983</v>
      </c>
      <c r="C197" s="20">
        <f t="shared" si="76"/>
        <v>0</v>
      </c>
      <c r="D197" s="20">
        <f t="shared" si="71"/>
        <v>0</v>
      </c>
    </row>
    <row r="198" spans="1:4" hidden="1" x14ac:dyDescent="0.25">
      <c r="A198" s="6">
        <v>119</v>
      </c>
      <c r="B198" s="32">
        <f t="shared" ca="1" si="72"/>
        <v>48014</v>
      </c>
      <c r="C198" s="20">
        <f t="shared" si="76"/>
        <v>0</v>
      </c>
      <c r="D198" s="20">
        <f t="shared" si="71"/>
        <v>0</v>
      </c>
    </row>
    <row r="199" spans="1:4" hidden="1" x14ac:dyDescent="0.25">
      <c r="A199" s="6">
        <v>120</v>
      </c>
      <c r="B199" s="32">
        <f t="shared" ca="1" si="72"/>
        <v>48044</v>
      </c>
      <c r="C199" s="20">
        <f t="shared" si="76"/>
        <v>0</v>
      </c>
      <c r="D199" s="20">
        <f t="shared" si="71"/>
        <v>0</v>
      </c>
    </row>
    <row r="200" spans="1:4" hidden="1" x14ac:dyDescent="0.25">
      <c r="A200" s="6">
        <v>121</v>
      </c>
      <c r="B200" s="32">
        <f t="shared" ca="1" si="72"/>
        <v>48075</v>
      </c>
      <c r="C200" s="24">
        <f t="shared" ref="C200:C211" si="77">M38</f>
        <v>0</v>
      </c>
      <c r="D200" s="20">
        <f t="shared" si="71"/>
        <v>0</v>
      </c>
    </row>
    <row r="201" spans="1:4" hidden="1" x14ac:dyDescent="0.25">
      <c r="A201" s="6">
        <v>122</v>
      </c>
      <c r="B201" s="32">
        <f t="shared" ca="1" si="72"/>
        <v>48106</v>
      </c>
      <c r="C201" s="24">
        <f t="shared" si="77"/>
        <v>0</v>
      </c>
      <c r="D201" s="20">
        <f t="shared" si="71"/>
        <v>0</v>
      </c>
    </row>
    <row r="202" spans="1:4" hidden="1" x14ac:dyDescent="0.25">
      <c r="A202" s="6">
        <v>123</v>
      </c>
      <c r="B202" s="32">
        <f t="shared" ca="1" si="72"/>
        <v>48136</v>
      </c>
      <c r="C202" s="24">
        <f t="shared" si="77"/>
        <v>0</v>
      </c>
      <c r="D202" s="20">
        <f t="shared" si="71"/>
        <v>0</v>
      </c>
    </row>
    <row r="203" spans="1:4" hidden="1" x14ac:dyDescent="0.25">
      <c r="A203" s="6">
        <v>124</v>
      </c>
      <c r="B203" s="32">
        <f t="shared" ca="1" si="72"/>
        <v>48167</v>
      </c>
      <c r="C203" s="24">
        <f t="shared" si="77"/>
        <v>0</v>
      </c>
      <c r="D203" s="20">
        <f t="shared" si="71"/>
        <v>0</v>
      </c>
    </row>
    <row r="204" spans="1:4" hidden="1" x14ac:dyDescent="0.25">
      <c r="A204" s="6">
        <v>125</v>
      </c>
      <c r="B204" s="32">
        <f t="shared" ca="1" si="72"/>
        <v>48197</v>
      </c>
      <c r="C204" s="24">
        <f t="shared" si="77"/>
        <v>0</v>
      </c>
      <c r="D204" s="20">
        <f t="shared" si="71"/>
        <v>0</v>
      </c>
    </row>
    <row r="205" spans="1:4" hidden="1" x14ac:dyDescent="0.25">
      <c r="A205" s="6">
        <v>126</v>
      </c>
      <c r="B205" s="32">
        <f t="shared" ca="1" si="72"/>
        <v>48228</v>
      </c>
      <c r="C205" s="24">
        <f t="shared" si="77"/>
        <v>0</v>
      </c>
      <c r="D205" s="20">
        <f t="shared" si="71"/>
        <v>0</v>
      </c>
    </row>
    <row r="206" spans="1:4" hidden="1" x14ac:dyDescent="0.25">
      <c r="A206" s="6">
        <v>127</v>
      </c>
      <c r="B206" s="32">
        <f t="shared" ca="1" si="72"/>
        <v>48259</v>
      </c>
      <c r="C206" s="24">
        <f t="shared" si="77"/>
        <v>0</v>
      </c>
      <c r="D206" s="20">
        <f t="shared" si="71"/>
        <v>0</v>
      </c>
    </row>
    <row r="207" spans="1:4" hidden="1" x14ac:dyDescent="0.25">
      <c r="A207" s="6">
        <v>128</v>
      </c>
      <c r="B207" s="32">
        <f t="shared" ca="1" si="72"/>
        <v>48288</v>
      </c>
      <c r="C207" s="24">
        <f t="shared" si="77"/>
        <v>0</v>
      </c>
      <c r="D207" s="20">
        <f t="shared" si="71"/>
        <v>0</v>
      </c>
    </row>
    <row r="208" spans="1:4" hidden="1" x14ac:dyDescent="0.25">
      <c r="A208" s="6">
        <v>129</v>
      </c>
      <c r="B208" s="32">
        <f t="shared" ca="1" si="72"/>
        <v>48319</v>
      </c>
      <c r="C208" s="24">
        <f t="shared" si="77"/>
        <v>0</v>
      </c>
      <c r="D208" s="20">
        <f t="shared" si="71"/>
        <v>0</v>
      </c>
    </row>
    <row r="209" spans="1:4" hidden="1" x14ac:dyDescent="0.25">
      <c r="A209" s="6">
        <v>130</v>
      </c>
      <c r="B209" s="32">
        <f t="shared" ca="1" si="72"/>
        <v>48349</v>
      </c>
      <c r="C209" s="24">
        <f t="shared" si="77"/>
        <v>0</v>
      </c>
      <c r="D209" s="20">
        <f t="shared" ref="D209:D272" si="78">C209-C210</f>
        <v>0</v>
      </c>
    </row>
    <row r="210" spans="1:4" hidden="1" x14ac:dyDescent="0.25">
      <c r="A210" s="6">
        <v>131</v>
      </c>
      <c r="B210" s="32">
        <f t="shared" ref="B210:B273" ca="1" si="79">EDATE(B209,1)</f>
        <v>48380</v>
      </c>
      <c r="C210" s="24">
        <f t="shared" si="77"/>
        <v>0</v>
      </c>
      <c r="D210" s="20">
        <f t="shared" si="78"/>
        <v>0</v>
      </c>
    </row>
    <row r="211" spans="1:4" hidden="1" x14ac:dyDescent="0.25">
      <c r="A211" s="6">
        <v>132</v>
      </c>
      <c r="B211" s="32">
        <f t="shared" ca="1" si="79"/>
        <v>48410</v>
      </c>
      <c r="C211" s="24">
        <f t="shared" si="77"/>
        <v>0</v>
      </c>
      <c r="D211" s="20">
        <f t="shared" si="78"/>
        <v>0</v>
      </c>
    </row>
    <row r="212" spans="1:4" hidden="1" x14ac:dyDescent="0.25">
      <c r="A212" s="6">
        <v>133</v>
      </c>
      <c r="B212" s="32">
        <f t="shared" ca="1" si="79"/>
        <v>48441</v>
      </c>
      <c r="C212" s="24">
        <f t="shared" ref="C212:C223" si="80">P38</f>
        <v>0</v>
      </c>
      <c r="D212" s="20">
        <f t="shared" si="78"/>
        <v>0</v>
      </c>
    </row>
    <row r="213" spans="1:4" hidden="1" x14ac:dyDescent="0.25">
      <c r="A213" s="6">
        <v>134</v>
      </c>
      <c r="B213" s="32">
        <f t="shared" ca="1" si="79"/>
        <v>48472</v>
      </c>
      <c r="C213" s="24">
        <f t="shared" si="80"/>
        <v>0</v>
      </c>
      <c r="D213" s="20">
        <f t="shared" si="78"/>
        <v>0</v>
      </c>
    </row>
    <row r="214" spans="1:4" hidden="1" x14ac:dyDescent="0.25">
      <c r="A214" s="6">
        <v>135</v>
      </c>
      <c r="B214" s="32">
        <f t="shared" ca="1" si="79"/>
        <v>48502</v>
      </c>
      <c r="C214" s="24">
        <f t="shared" si="80"/>
        <v>0</v>
      </c>
      <c r="D214" s="20">
        <f t="shared" si="78"/>
        <v>0</v>
      </c>
    </row>
    <row r="215" spans="1:4" hidden="1" x14ac:dyDescent="0.25">
      <c r="A215" s="6">
        <v>136</v>
      </c>
      <c r="B215" s="32">
        <f t="shared" ca="1" si="79"/>
        <v>48533</v>
      </c>
      <c r="C215" s="24">
        <f t="shared" si="80"/>
        <v>0</v>
      </c>
      <c r="D215" s="20">
        <f t="shared" si="78"/>
        <v>0</v>
      </c>
    </row>
    <row r="216" spans="1:4" hidden="1" x14ac:dyDescent="0.25">
      <c r="A216" s="6">
        <v>137</v>
      </c>
      <c r="B216" s="32">
        <f t="shared" ca="1" si="79"/>
        <v>48563</v>
      </c>
      <c r="C216" s="24">
        <f t="shared" si="80"/>
        <v>0</v>
      </c>
      <c r="D216" s="20">
        <f t="shared" si="78"/>
        <v>0</v>
      </c>
    </row>
    <row r="217" spans="1:4" hidden="1" x14ac:dyDescent="0.25">
      <c r="A217" s="6">
        <v>138</v>
      </c>
      <c r="B217" s="32">
        <f t="shared" ca="1" si="79"/>
        <v>48594</v>
      </c>
      <c r="C217" s="24">
        <f t="shared" si="80"/>
        <v>0</v>
      </c>
      <c r="D217" s="20">
        <f t="shared" si="78"/>
        <v>0</v>
      </c>
    </row>
    <row r="218" spans="1:4" hidden="1" x14ac:dyDescent="0.25">
      <c r="A218" s="6">
        <v>139</v>
      </c>
      <c r="B218" s="32">
        <f t="shared" ca="1" si="79"/>
        <v>48625</v>
      </c>
      <c r="C218" s="24">
        <f t="shared" si="80"/>
        <v>0</v>
      </c>
      <c r="D218" s="20">
        <f t="shared" si="78"/>
        <v>0</v>
      </c>
    </row>
    <row r="219" spans="1:4" hidden="1" x14ac:dyDescent="0.25">
      <c r="A219" s="6">
        <v>140</v>
      </c>
      <c r="B219" s="32">
        <f t="shared" ca="1" si="79"/>
        <v>48653</v>
      </c>
      <c r="C219" s="24">
        <f t="shared" si="80"/>
        <v>0</v>
      </c>
      <c r="D219" s="20">
        <f t="shared" si="78"/>
        <v>0</v>
      </c>
    </row>
    <row r="220" spans="1:4" hidden="1" x14ac:dyDescent="0.25">
      <c r="A220" s="6">
        <v>141</v>
      </c>
      <c r="B220" s="32">
        <f t="shared" ca="1" si="79"/>
        <v>48684</v>
      </c>
      <c r="C220" s="24">
        <f t="shared" si="80"/>
        <v>0</v>
      </c>
      <c r="D220" s="20">
        <f t="shared" si="78"/>
        <v>0</v>
      </c>
    </row>
    <row r="221" spans="1:4" hidden="1" x14ac:dyDescent="0.25">
      <c r="A221" s="6">
        <v>142</v>
      </c>
      <c r="B221" s="32">
        <f t="shared" ca="1" si="79"/>
        <v>48714</v>
      </c>
      <c r="C221" s="24">
        <f t="shared" si="80"/>
        <v>0</v>
      </c>
      <c r="D221" s="20">
        <f t="shared" si="78"/>
        <v>0</v>
      </c>
    </row>
    <row r="222" spans="1:4" hidden="1" x14ac:dyDescent="0.25">
      <c r="A222" s="6">
        <v>143</v>
      </c>
      <c r="B222" s="32">
        <f t="shared" ca="1" si="79"/>
        <v>48745</v>
      </c>
      <c r="C222" s="24">
        <f t="shared" si="80"/>
        <v>0</v>
      </c>
      <c r="D222" s="20">
        <f t="shared" si="78"/>
        <v>0</v>
      </c>
    </row>
    <row r="223" spans="1:4" hidden="1" x14ac:dyDescent="0.25">
      <c r="A223" s="6">
        <v>144</v>
      </c>
      <c r="B223" s="32">
        <f t="shared" ca="1" si="79"/>
        <v>48775</v>
      </c>
      <c r="C223" s="24">
        <f t="shared" si="80"/>
        <v>0</v>
      </c>
      <c r="D223" s="20">
        <f t="shared" si="78"/>
        <v>0</v>
      </c>
    </row>
    <row r="224" spans="1:4" hidden="1" x14ac:dyDescent="0.25">
      <c r="A224" s="6">
        <v>145</v>
      </c>
      <c r="B224" s="32">
        <f t="shared" ca="1" si="79"/>
        <v>48806</v>
      </c>
      <c r="C224" s="24">
        <f t="shared" ref="C224:C235" si="81">S38</f>
        <v>0</v>
      </c>
      <c r="D224" s="20">
        <f t="shared" si="78"/>
        <v>0</v>
      </c>
    </row>
    <row r="225" spans="1:4" hidden="1" x14ac:dyDescent="0.25">
      <c r="A225" s="6">
        <v>146</v>
      </c>
      <c r="B225" s="32">
        <f t="shared" ca="1" si="79"/>
        <v>48837</v>
      </c>
      <c r="C225" s="24">
        <f t="shared" si="81"/>
        <v>0</v>
      </c>
      <c r="D225" s="20">
        <f t="shared" si="78"/>
        <v>0</v>
      </c>
    </row>
    <row r="226" spans="1:4" hidden="1" x14ac:dyDescent="0.25">
      <c r="A226" s="6">
        <v>147</v>
      </c>
      <c r="B226" s="32">
        <f t="shared" ca="1" si="79"/>
        <v>48867</v>
      </c>
      <c r="C226" s="24">
        <f t="shared" si="81"/>
        <v>0</v>
      </c>
      <c r="D226" s="20">
        <f t="shared" si="78"/>
        <v>0</v>
      </c>
    </row>
    <row r="227" spans="1:4" hidden="1" x14ac:dyDescent="0.25">
      <c r="A227" s="6">
        <v>148</v>
      </c>
      <c r="B227" s="32">
        <f t="shared" ca="1" si="79"/>
        <v>48898</v>
      </c>
      <c r="C227" s="24">
        <f t="shared" si="81"/>
        <v>0</v>
      </c>
      <c r="D227" s="20">
        <f t="shared" si="78"/>
        <v>0</v>
      </c>
    </row>
    <row r="228" spans="1:4" hidden="1" x14ac:dyDescent="0.25">
      <c r="A228" s="6">
        <v>149</v>
      </c>
      <c r="B228" s="32">
        <f t="shared" ca="1" si="79"/>
        <v>48928</v>
      </c>
      <c r="C228" s="24">
        <f t="shared" si="81"/>
        <v>0</v>
      </c>
      <c r="D228" s="20">
        <f t="shared" si="78"/>
        <v>0</v>
      </c>
    </row>
    <row r="229" spans="1:4" hidden="1" x14ac:dyDescent="0.25">
      <c r="A229" s="6">
        <v>150</v>
      </c>
      <c r="B229" s="32">
        <f t="shared" ca="1" si="79"/>
        <v>48959</v>
      </c>
      <c r="C229" s="24">
        <f t="shared" si="81"/>
        <v>0</v>
      </c>
      <c r="D229" s="20">
        <f t="shared" si="78"/>
        <v>0</v>
      </c>
    </row>
    <row r="230" spans="1:4" hidden="1" x14ac:dyDescent="0.25">
      <c r="A230" s="6">
        <v>151</v>
      </c>
      <c r="B230" s="32">
        <f t="shared" ca="1" si="79"/>
        <v>48990</v>
      </c>
      <c r="C230" s="24">
        <f t="shared" si="81"/>
        <v>0</v>
      </c>
      <c r="D230" s="20">
        <f t="shared" si="78"/>
        <v>0</v>
      </c>
    </row>
    <row r="231" spans="1:4" hidden="1" x14ac:dyDescent="0.25">
      <c r="A231" s="6">
        <v>152</v>
      </c>
      <c r="B231" s="32">
        <f t="shared" ca="1" si="79"/>
        <v>49018</v>
      </c>
      <c r="C231" s="24">
        <f t="shared" si="81"/>
        <v>0</v>
      </c>
      <c r="D231" s="20">
        <f t="shared" si="78"/>
        <v>0</v>
      </c>
    </row>
    <row r="232" spans="1:4" hidden="1" x14ac:dyDescent="0.25">
      <c r="A232" s="6">
        <v>153</v>
      </c>
      <c r="B232" s="32">
        <f t="shared" ca="1" si="79"/>
        <v>49049</v>
      </c>
      <c r="C232" s="24">
        <f t="shared" si="81"/>
        <v>0</v>
      </c>
      <c r="D232" s="20">
        <f t="shared" si="78"/>
        <v>0</v>
      </c>
    </row>
    <row r="233" spans="1:4" hidden="1" x14ac:dyDescent="0.25">
      <c r="A233" s="6">
        <v>154</v>
      </c>
      <c r="B233" s="32">
        <f t="shared" ca="1" si="79"/>
        <v>49079</v>
      </c>
      <c r="C233" s="24">
        <f t="shared" si="81"/>
        <v>0</v>
      </c>
      <c r="D233" s="20">
        <f t="shared" si="78"/>
        <v>0</v>
      </c>
    </row>
    <row r="234" spans="1:4" hidden="1" x14ac:dyDescent="0.25">
      <c r="A234" s="6">
        <v>155</v>
      </c>
      <c r="B234" s="32">
        <f t="shared" ca="1" si="79"/>
        <v>49110</v>
      </c>
      <c r="C234" s="24">
        <f t="shared" si="81"/>
        <v>0</v>
      </c>
      <c r="D234" s="20">
        <f t="shared" si="78"/>
        <v>0</v>
      </c>
    </row>
    <row r="235" spans="1:4" hidden="1" x14ac:dyDescent="0.25">
      <c r="A235" s="6">
        <v>156</v>
      </c>
      <c r="B235" s="32">
        <f t="shared" ca="1" si="79"/>
        <v>49140</v>
      </c>
      <c r="C235" s="24">
        <f t="shared" si="81"/>
        <v>0</v>
      </c>
      <c r="D235" s="20">
        <f t="shared" si="78"/>
        <v>0</v>
      </c>
    </row>
    <row r="236" spans="1:4" hidden="1" x14ac:dyDescent="0.25">
      <c r="A236" s="6">
        <v>157</v>
      </c>
      <c r="B236" s="32">
        <f t="shared" ca="1" si="79"/>
        <v>49171</v>
      </c>
      <c r="C236" s="24">
        <f t="shared" ref="C236:C247" si="82">V38</f>
        <v>0</v>
      </c>
      <c r="D236" s="20">
        <f t="shared" si="78"/>
        <v>0</v>
      </c>
    </row>
    <row r="237" spans="1:4" hidden="1" x14ac:dyDescent="0.25">
      <c r="A237" s="6">
        <v>158</v>
      </c>
      <c r="B237" s="32">
        <f t="shared" ca="1" si="79"/>
        <v>49202</v>
      </c>
      <c r="C237" s="24">
        <f t="shared" si="82"/>
        <v>0</v>
      </c>
      <c r="D237" s="20">
        <f t="shared" si="78"/>
        <v>0</v>
      </c>
    </row>
    <row r="238" spans="1:4" hidden="1" x14ac:dyDescent="0.25">
      <c r="A238" s="6">
        <v>159</v>
      </c>
      <c r="B238" s="32">
        <f t="shared" ca="1" si="79"/>
        <v>49232</v>
      </c>
      <c r="C238" s="24">
        <f t="shared" si="82"/>
        <v>0</v>
      </c>
      <c r="D238" s="20">
        <f t="shared" si="78"/>
        <v>0</v>
      </c>
    </row>
    <row r="239" spans="1:4" hidden="1" x14ac:dyDescent="0.25">
      <c r="A239" s="6">
        <v>160</v>
      </c>
      <c r="B239" s="32">
        <f t="shared" ca="1" si="79"/>
        <v>49263</v>
      </c>
      <c r="C239" s="24">
        <f t="shared" si="82"/>
        <v>0</v>
      </c>
      <c r="D239" s="20">
        <f t="shared" si="78"/>
        <v>0</v>
      </c>
    </row>
    <row r="240" spans="1:4" hidden="1" x14ac:dyDescent="0.25">
      <c r="A240" s="6">
        <v>161</v>
      </c>
      <c r="B240" s="32">
        <f t="shared" ca="1" si="79"/>
        <v>49293</v>
      </c>
      <c r="C240" s="24">
        <f t="shared" si="82"/>
        <v>0</v>
      </c>
      <c r="D240" s="20">
        <f t="shared" si="78"/>
        <v>0</v>
      </c>
    </row>
    <row r="241" spans="1:4" hidden="1" x14ac:dyDescent="0.25">
      <c r="A241" s="6">
        <v>162</v>
      </c>
      <c r="B241" s="32">
        <f t="shared" ca="1" si="79"/>
        <v>49324</v>
      </c>
      <c r="C241" s="24">
        <f t="shared" si="82"/>
        <v>0</v>
      </c>
      <c r="D241" s="20">
        <f t="shared" si="78"/>
        <v>0</v>
      </c>
    </row>
    <row r="242" spans="1:4" hidden="1" x14ac:dyDescent="0.25">
      <c r="A242" s="6">
        <v>163</v>
      </c>
      <c r="B242" s="32">
        <f t="shared" ca="1" si="79"/>
        <v>49355</v>
      </c>
      <c r="C242" s="24">
        <f t="shared" si="82"/>
        <v>0</v>
      </c>
      <c r="D242" s="20">
        <f t="shared" si="78"/>
        <v>0</v>
      </c>
    </row>
    <row r="243" spans="1:4" hidden="1" x14ac:dyDescent="0.25">
      <c r="A243" s="6">
        <v>164</v>
      </c>
      <c r="B243" s="32">
        <f t="shared" ca="1" si="79"/>
        <v>49383</v>
      </c>
      <c r="C243" s="24">
        <f t="shared" si="82"/>
        <v>0</v>
      </c>
      <c r="D243" s="20">
        <f t="shared" si="78"/>
        <v>0</v>
      </c>
    </row>
    <row r="244" spans="1:4" hidden="1" x14ac:dyDescent="0.25">
      <c r="A244" s="6">
        <v>165</v>
      </c>
      <c r="B244" s="32">
        <f t="shared" ca="1" si="79"/>
        <v>49414</v>
      </c>
      <c r="C244" s="24">
        <f t="shared" si="82"/>
        <v>0</v>
      </c>
      <c r="D244" s="20">
        <f t="shared" si="78"/>
        <v>0</v>
      </c>
    </row>
    <row r="245" spans="1:4" hidden="1" x14ac:dyDescent="0.25">
      <c r="A245" s="6">
        <v>166</v>
      </c>
      <c r="B245" s="32">
        <f t="shared" ca="1" si="79"/>
        <v>49444</v>
      </c>
      <c r="C245" s="24">
        <f t="shared" si="82"/>
        <v>0</v>
      </c>
      <c r="D245" s="20">
        <f t="shared" si="78"/>
        <v>0</v>
      </c>
    </row>
    <row r="246" spans="1:4" hidden="1" x14ac:dyDescent="0.25">
      <c r="A246" s="6">
        <v>167</v>
      </c>
      <c r="B246" s="32">
        <f t="shared" ca="1" si="79"/>
        <v>49475</v>
      </c>
      <c r="C246" s="24">
        <f t="shared" si="82"/>
        <v>0</v>
      </c>
      <c r="D246" s="20">
        <f t="shared" si="78"/>
        <v>0</v>
      </c>
    </row>
    <row r="247" spans="1:4" hidden="1" x14ac:dyDescent="0.25">
      <c r="A247" s="6">
        <v>168</v>
      </c>
      <c r="B247" s="32">
        <f t="shared" ca="1" si="79"/>
        <v>49505</v>
      </c>
      <c r="C247" s="24">
        <f t="shared" si="82"/>
        <v>0</v>
      </c>
      <c r="D247" s="20">
        <f t="shared" si="78"/>
        <v>0</v>
      </c>
    </row>
    <row r="248" spans="1:4" hidden="1" x14ac:dyDescent="0.25">
      <c r="A248" s="6">
        <v>169</v>
      </c>
      <c r="B248" s="32">
        <f t="shared" ca="1" si="79"/>
        <v>49536</v>
      </c>
      <c r="C248" s="24">
        <f t="shared" ref="C248:C259" si="83">D53</f>
        <v>0</v>
      </c>
      <c r="D248" s="20">
        <f t="shared" si="78"/>
        <v>0</v>
      </c>
    </row>
    <row r="249" spans="1:4" hidden="1" x14ac:dyDescent="0.25">
      <c r="A249" s="6">
        <v>170</v>
      </c>
      <c r="B249" s="32">
        <f t="shared" ca="1" si="79"/>
        <v>49567</v>
      </c>
      <c r="C249" s="24">
        <f t="shared" si="83"/>
        <v>0</v>
      </c>
      <c r="D249" s="20">
        <f t="shared" si="78"/>
        <v>0</v>
      </c>
    </row>
    <row r="250" spans="1:4" hidden="1" x14ac:dyDescent="0.25">
      <c r="A250" s="6">
        <v>171</v>
      </c>
      <c r="B250" s="32">
        <f t="shared" ca="1" si="79"/>
        <v>49597</v>
      </c>
      <c r="C250" s="24">
        <f t="shared" si="83"/>
        <v>0</v>
      </c>
      <c r="D250" s="20">
        <f t="shared" si="78"/>
        <v>0</v>
      </c>
    </row>
    <row r="251" spans="1:4" hidden="1" x14ac:dyDescent="0.25">
      <c r="A251" s="6">
        <v>172</v>
      </c>
      <c r="B251" s="32">
        <f t="shared" ca="1" si="79"/>
        <v>49628</v>
      </c>
      <c r="C251" s="24">
        <f t="shared" si="83"/>
        <v>0</v>
      </c>
      <c r="D251" s="20">
        <f t="shared" si="78"/>
        <v>0</v>
      </c>
    </row>
    <row r="252" spans="1:4" hidden="1" x14ac:dyDescent="0.25">
      <c r="A252" s="6">
        <v>173</v>
      </c>
      <c r="B252" s="32">
        <f t="shared" ca="1" si="79"/>
        <v>49658</v>
      </c>
      <c r="C252" s="24">
        <f t="shared" si="83"/>
        <v>0</v>
      </c>
      <c r="D252" s="20">
        <f t="shared" si="78"/>
        <v>0</v>
      </c>
    </row>
    <row r="253" spans="1:4" hidden="1" x14ac:dyDescent="0.25">
      <c r="A253" s="6">
        <v>174</v>
      </c>
      <c r="B253" s="32">
        <f t="shared" ca="1" si="79"/>
        <v>49689</v>
      </c>
      <c r="C253" s="24">
        <f t="shared" si="83"/>
        <v>0</v>
      </c>
      <c r="D253" s="20">
        <f t="shared" si="78"/>
        <v>0</v>
      </c>
    </row>
    <row r="254" spans="1:4" hidden="1" x14ac:dyDescent="0.25">
      <c r="A254" s="6">
        <v>175</v>
      </c>
      <c r="B254" s="32">
        <f t="shared" ca="1" si="79"/>
        <v>49720</v>
      </c>
      <c r="C254" s="24">
        <f t="shared" si="83"/>
        <v>0</v>
      </c>
      <c r="D254" s="20">
        <f t="shared" si="78"/>
        <v>0</v>
      </c>
    </row>
    <row r="255" spans="1:4" hidden="1" x14ac:dyDescent="0.25">
      <c r="A255" s="6">
        <v>176</v>
      </c>
      <c r="B255" s="32">
        <f t="shared" ca="1" si="79"/>
        <v>49749</v>
      </c>
      <c r="C255" s="24">
        <f t="shared" si="83"/>
        <v>0</v>
      </c>
      <c r="D255" s="20">
        <f t="shared" si="78"/>
        <v>0</v>
      </c>
    </row>
    <row r="256" spans="1:4" hidden="1" x14ac:dyDescent="0.25">
      <c r="A256" s="6">
        <v>177</v>
      </c>
      <c r="B256" s="32">
        <f t="shared" ca="1" si="79"/>
        <v>49780</v>
      </c>
      <c r="C256" s="24">
        <f t="shared" si="83"/>
        <v>0</v>
      </c>
      <c r="D256" s="20">
        <f t="shared" si="78"/>
        <v>0</v>
      </c>
    </row>
    <row r="257" spans="1:4" hidden="1" x14ac:dyDescent="0.25">
      <c r="A257" s="6">
        <v>178</v>
      </c>
      <c r="B257" s="32">
        <f t="shared" ca="1" si="79"/>
        <v>49810</v>
      </c>
      <c r="C257" s="24">
        <f t="shared" si="83"/>
        <v>0</v>
      </c>
      <c r="D257" s="20">
        <f t="shared" si="78"/>
        <v>0</v>
      </c>
    </row>
    <row r="258" spans="1:4" hidden="1" x14ac:dyDescent="0.25">
      <c r="A258" s="6">
        <v>179</v>
      </c>
      <c r="B258" s="32">
        <f t="shared" ca="1" si="79"/>
        <v>49841</v>
      </c>
      <c r="C258" s="24">
        <f t="shared" si="83"/>
        <v>0</v>
      </c>
      <c r="D258" s="20">
        <f t="shared" si="78"/>
        <v>0</v>
      </c>
    </row>
    <row r="259" spans="1:4" hidden="1" x14ac:dyDescent="0.25">
      <c r="A259" s="6">
        <v>180</v>
      </c>
      <c r="B259" s="32">
        <f t="shared" ca="1" si="79"/>
        <v>49871</v>
      </c>
      <c r="C259" s="24">
        <f t="shared" si="83"/>
        <v>0</v>
      </c>
      <c r="D259" s="20">
        <f t="shared" si="78"/>
        <v>0</v>
      </c>
    </row>
    <row r="260" spans="1:4" hidden="1" x14ac:dyDescent="0.25">
      <c r="A260" s="6">
        <v>181</v>
      </c>
      <c r="B260" s="32">
        <f t="shared" ca="1" si="79"/>
        <v>49902</v>
      </c>
      <c r="C260" s="24">
        <f t="shared" ref="C260:C271" si="84">G53</f>
        <v>0</v>
      </c>
      <c r="D260" s="20">
        <f t="shared" si="78"/>
        <v>0</v>
      </c>
    </row>
    <row r="261" spans="1:4" hidden="1" x14ac:dyDescent="0.25">
      <c r="A261" s="6">
        <v>182</v>
      </c>
      <c r="B261" s="32">
        <f t="shared" ca="1" si="79"/>
        <v>49933</v>
      </c>
      <c r="C261" s="24">
        <f t="shared" si="84"/>
        <v>0</v>
      </c>
      <c r="D261" s="20">
        <f t="shared" si="78"/>
        <v>0</v>
      </c>
    </row>
    <row r="262" spans="1:4" hidden="1" x14ac:dyDescent="0.25">
      <c r="A262" s="6">
        <v>183</v>
      </c>
      <c r="B262" s="32">
        <f t="shared" ca="1" si="79"/>
        <v>49963</v>
      </c>
      <c r="C262" s="24">
        <f t="shared" si="84"/>
        <v>0</v>
      </c>
      <c r="D262" s="20">
        <f t="shared" si="78"/>
        <v>0</v>
      </c>
    </row>
    <row r="263" spans="1:4" hidden="1" x14ac:dyDescent="0.25">
      <c r="A263" s="6">
        <v>184</v>
      </c>
      <c r="B263" s="32">
        <f t="shared" ca="1" si="79"/>
        <v>49994</v>
      </c>
      <c r="C263" s="24">
        <f t="shared" si="84"/>
        <v>0</v>
      </c>
      <c r="D263" s="20">
        <f t="shared" si="78"/>
        <v>0</v>
      </c>
    </row>
    <row r="264" spans="1:4" hidden="1" x14ac:dyDescent="0.25">
      <c r="A264" s="6">
        <v>185</v>
      </c>
      <c r="B264" s="32">
        <f t="shared" ca="1" si="79"/>
        <v>50024</v>
      </c>
      <c r="C264" s="24">
        <f t="shared" si="84"/>
        <v>0</v>
      </c>
      <c r="D264" s="20">
        <f t="shared" si="78"/>
        <v>0</v>
      </c>
    </row>
    <row r="265" spans="1:4" hidden="1" x14ac:dyDescent="0.25">
      <c r="A265" s="6">
        <v>186</v>
      </c>
      <c r="B265" s="32">
        <f t="shared" ca="1" si="79"/>
        <v>50055</v>
      </c>
      <c r="C265" s="24">
        <f t="shared" si="84"/>
        <v>0</v>
      </c>
      <c r="D265" s="20">
        <f t="shared" si="78"/>
        <v>0</v>
      </c>
    </row>
    <row r="266" spans="1:4" hidden="1" x14ac:dyDescent="0.25">
      <c r="A266" s="6">
        <v>187</v>
      </c>
      <c r="B266" s="32">
        <f t="shared" ca="1" si="79"/>
        <v>50086</v>
      </c>
      <c r="C266" s="24">
        <f t="shared" si="84"/>
        <v>0</v>
      </c>
      <c r="D266" s="20">
        <f t="shared" si="78"/>
        <v>0</v>
      </c>
    </row>
    <row r="267" spans="1:4" hidden="1" x14ac:dyDescent="0.25">
      <c r="A267" s="6">
        <v>188</v>
      </c>
      <c r="B267" s="32">
        <f t="shared" ca="1" si="79"/>
        <v>50114</v>
      </c>
      <c r="C267" s="24">
        <f t="shared" si="84"/>
        <v>0</v>
      </c>
      <c r="D267" s="20">
        <f t="shared" si="78"/>
        <v>0</v>
      </c>
    </row>
    <row r="268" spans="1:4" hidden="1" x14ac:dyDescent="0.25">
      <c r="A268" s="6">
        <v>189</v>
      </c>
      <c r="B268" s="32">
        <f t="shared" ca="1" si="79"/>
        <v>50145</v>
      </c>
      <c r="C268" s="24">
        <f t="shared" si="84"/>
        <v>0</v>
      </c>
      <c r="D268" s="20">
        <f t="shared" si="78"/>
        <v>0</v>
      </c>
    </row>
    <row r="269" spans="1:4" hidden="1" x14ac:dyDescent="0.25">
      <c r="A269" s="6">
        <v>190</v>
      </c>
      <c r="B269" s="32">
        <f t="shared" ca="1" si="79"/>
        <v>50175</v>
      </c>
      <c r="C269" s="24">
        <f t="shared" si="84"/>
        <v>0</v>
      </c>
      <c r="D269" s="20">
        <f t="shared" si="78"/>
        <v>0</v>
      </c>
    </row>
    <row r="270" spans="1:4" hidden="1" x14ac:dyDescent="0.25">
      <c r="A270" s="6">
        <v>191</v>
      </c>
      <c r="B270" s="32">
        <f t="shared" ca="1" si="79"/>
        <v>50206</v>
      </c>
      <c r="C270" s="24">
        <f t="shared" si="84"/>
        <v>0</v>
      </c>
      <c r="D270" s="20">
        <f t="shared" si="78"/>
        <v>0</v>
      </c>
    </row>
    <row r="271" spans="1:4" hidden="1" x14ac:dyDescent="0.25">
      <c r="A271" s="6">
        <v>192</v>
      </c>
      <c r="B271" s="32">
        <f t="shared" ca="1" si="79"/>
        <v>50236</v>
      </c>
      <c r="C271" s="24">
        <f t="shared" si="84"/>
        <v>0</v>
      </c>
      <c r="D271" s="20">
        <f t="shared" si="78"/>
        <v>0</v>
      </c>
    </row>
    <row r="272" spans="1:4" hidden="1" x14ac:dyDescent="0.25">
      <c r="A272" s="6">
        <v>193</v>
      </c>
      <c r="B272" s="32">
        <f t="shared" ca="1" si="79"/>
        <v>50267</v>
      </c>
      <c r="C272" s="24">
        <f t="shared" ref="C272:C283" si="85">J53</f>
        <v>0</v>
      </c>
      <c r="D272" s="20">
        <f t="shared" si="78"/>
        <v>0</v>
      </c>
    </row>
    <row r="273" spans="1:4" hidden="1" x14ac:dyDescent="0.25">
      <c r="A273" s="6">
        <v>194</v>
      </c>
      <c r="B273" s="32">
        <f t="shared" ca="1" si="79"/>
        <v>50298</v>
      </c>
      <c r="C273" s="24">
        <f t="shared" si="85"/>
        <v>0</v>
      </c>
      <c r="D273" s="20">
        <f t="shared" ref="D273:D319" si="86">C273-C274</f>
        <v>0</v>
      </c>
    </row>
    <row r="274" spans="1:4" hidden="1" x14ac:dyDescent="0.25">
      <c r="A274" s="6">
        <v>195</v>
      </c>
      <c r="B274" s="32">
        <f t="shared" ref="B274:B319" ca="1" si="87">EDATE(B273,1)</f>
        <v>50328</v>
      </c>
      <c r="C274" s="24">
        <f t="shared" si="85"/>
        <v>0</v>
      </c>
      <c r="D274" s="20">
        <f t="shared" si="86"/>
        <v>0</v>
      </c>
    </row>
    <row r="275" spans="1:4" hidden="1" x14ac:dyDescent="0.25">
      <c r="A275" s="6">
        <v>196</v>
      </c>
      <c r="B275" s="32">
        <f t="shared" ca="1" si="87"/>
        <v>50359</v>
      </c>
      <c r="C275" s="24">
        <f t="shared" si="85"/>
        <v>0</v>
      </c>
      <c r="D275" s="20">
        <f t="shared" si="86"/>
        <v>0</v>
      </c>
    </row>
    <row r="276" spans="1:4" hidden="1" x14ac:dyDescent="0.25">
      <c r="A276" s="6">
        <v>197</v>
      </c>
      <c r="B276" s="32">
        <f t="shared" ca="1" si="87"/>
        <v>50389</v>
      </c>
      <c r="C276" s="24">
        <f t="shared" si="85"/>
        <v>0</v>
      </c>
      <c r="D276" s="20">
        <f t="shared" si="86"/>
        <v>0</v>
      </c>
    </row>
    <row r="277" spans="1:4" hidden="1" x14ac:dyDescent="0.25">
      <c r="A277" s="6">
        <v>198</v>
      </c>
      <c r="B277" s="32">
        <f t="shared" ca="1" si="87"/>
        <v>50420</v>
      </c>
      <c r="C277" s="24">
        <f t="shared" si="85"/>
        <v>0</v>
      </c>
      <c r="D277" s="20">
        <f t="shared" si="86"/>
        <v>0</v>
      </c>
    </row>
    <row r="278" spans="1:4" hidden="1" x14ac:dyDescent="0.25">
      <c r="A278" s="6">
        <v>199</v>
      </c>
      <c r="B278" s="32">
        <f t="shared" ca="1" si="87"/>
        <v>50451</v>
      </c>
      <c r="C278" s="24">
        <f t="shared" si="85"/>
        <v>0</v>
      </c>
      <c r="D278" s="20">
        <f t="shared" si="86"/>
        <v>0</v>
      </c>
    </row>
    <row r="279" spans="1:4" hidden="1" x14ac:dyDescent="0.25">
      <c r="A279" s="6">
        <v>200</v>
      </c>
      <c r="B279" s="32">
        <f t="shared" ca="1" si="87"/>
        <v>50479</v>
      </c>
      <c r="C279" s="24">
        <f t="shared" si="85"/>
        <v>0</v>
      </c>
      <c r="D279" s="20">
        <f t="shared" si="86"/>
        <v>0</v>
      </c>
    </row>
    <row r="280" spans="1:4" hidden="1" x14ac:dyDescent="0.25">
      <c r="A280" s="6">
        <v>201</v>
      </c>
      <c r="B280" s="32">
        <f t="shared" ca="1" si="87"/>
        <v>50510</v>
      </c>
      <c r="C280" s="24">
        <f t="shared" si="85"/>
        <v>0</v>
      </c>
      <c r="D280" s="20">
        <f t="shared" si="86"/>
        <v>0</v>
      </c>
    </row>
    <row r="281" spans="1:4" hidden="1" x14ac:dyDescent="0.25">
      <c r="A281" s="6">
        <v>202</v>
      </c>
      <c r="B281" s="32">
        <f t="shared" ca="1" si="87"/>
        <v>50540</v>
      </c>
      <c r="C281" s="24">
        <f t="shared" si="85"/>
        <v>0</v>
      </c>
      <c r="D281" s="20">
        <f t="shared" si="86"/>
        <v>0</v>
      </c>
    </row>
    <row r="282" spans="1:4" hidden="1" x14ac:dyDescent="0.25">
      <c r="A282" s="6">
        <v>203</v>
      </c>
      <c r="B282" s="32">
        <f t="shared" ca="1" si="87"/>
        <v>50571</v>
      </c>
      <c r="C282" s="24">
        <f t="shared" si="85"/>
        <v>0</v>
      </c>
      <c r="D282" s="20">
        <f t="shared" si="86"/>
        <v>0</v>
      </c>
    </row>
    <row r="283" spans="1:4" hidden="1" x14ac:dyDescent="0.25">
      <c r="A283" s="6">
        <v>204</v>
      </c>
      <c r="B283" s="32">
        <f t="shared" ca="1" si="87"/>
        <v>50601</v>
      </c>
      <c r="C283" s="24">
        <f t="shared" si="85"/>
        <v>0</v>
      </c>
      <c r="D283" s="20">
        <f t="shared" si="86"/>
        <v>0</v>
      </c>
    </row>
    <row r="284" spans="1:4" hidden="1" x14ac:dyDescent="0.25">
      <c r="A284" s="6">
        <v>205</v>
      </c>
      <c r="B284" s="32">
        <f t="shared" ca="1" si="87"/>
        <v>50632</v>
      </c>
      <c r="C284" s="24">
        <f>M53</f>
        <v>0</v>
      </c>
      <c r="D284" s="20">
        <f t="shared" si="86"/>
        <v>0</v>
      </c>
    </row>
    <row r="285" spans="1:4" hidden="1" x14ac:dyDescent="0.25">
      <c r="A285" s="6">
        <v>206</v>
      </c>
      <c r="B285" s="32">
        <f t="shared" ca="1" si="87"/>
        <v>50663</v>
      </c>
      <c r="C285" s="24">
        <f t="shared" ref="C285:C295" si="88">M54</f>
        <v>0</v>
      </c>
      <c r="D285" s="20">
        <f t="shared" si="86"/>
        <v>0</v>
      </c>
    </row>
    <row r="286" spans="1:4" hidden="1" x14ac:dyDescent="0.25">
      <c r="A286" s="6">
        <v>207</v>
      </c>
      <c r="B286" s="32">
        <f t="shared" ca="1" si="87"/>
        <v>50693</v>
      </c>
      <c r="C286" s="24">
        <f t="shared" si="88"/>
        <v>0</v>
      </c>
      <c r="D286" s="20">
        <f t="shared" si="86"/>
        <v>0</v>
      </c>
    </row>
    <row r="287" spans="1:4" hidden="1" x14ac:dyDescent="0.25">
      <c r="A287" s="6">
        <v>208</v>
      </c>
      <c r="B287" s="32">
        <f t="shared" ca="1" si="87"/>
        <v>50724</v>
      </c>
      <c r="C287" s="24">
        <f t="shared" si="88"/>
        <v>0</v>
      </c>
      <c r="D287" s="20">
        <f t="shared" si="86"/>
        <v>0</v>
      </c>
    </row>
    <row r="288" spans="1:4" hidden="1" x14ac:dyDescent="0.25">
      <c r="A288" s="6">
        <v>209</v>
      </c>
      <c r="B288" s="32">
        <f t="shared" ca="1" si="87"/>
        <v>50754</v>
      </c>
      <c r="C288" s="24">
        <f t="shared" si="88"/>
        <v>0</v>
      </c>
      <c r="D288" s="20">
        <f t="shared" si="86"/>
        <v>0</v>
      </c>
    </row>
    <row r="289" spans="1:4" hidden="1" x14ac:dyDescent="0.25">
      <c r="A289" s="6">
        <v>210</v>
      </c>
      <c r="B289" s="32">
        <f t="shared" ca="1" si="87"/>
        <v>50785</v>
      </c>
      <c r="C289" s="24">
        <f t="shared" si="88"/>
        <v>0</v>
      </c>
      <c r="D289" s="20">
        <f t="shared" si="86"/>
        <v>0</v>
      </c>
    </row>
    <row r="290" spans="1:4" hidden="1" x14ac:dyDescent="0.25">
      <c r="A290" s="6">
        <v>211</v>
      </c>
      <c r="B290" s="32">
        <f t="shared" ca="1" si="87"/>
        <v>50816</v>
      </c>
      <c r="C290" s="24">
        <f t="shared" si="88"/>
        <v>0</v>
      </c>
      <c r="D290" s="20">
        <f t="shared" si="86"/>
        <v>0</v>
      </c>
    </row>
    <row r="291" spans="1:4" hidden="1" x14ac:dyDescent="0.25">
      <c r="A291" s="6">
        <v>212</v>
      </c>
      <c r="B291" s="32">
        <f t="shared" ca="1" si="87"/>
        <v>50844</v>
      </c>
      <c r="C291" s="24">
        <f t="shared" si="88"/>
        <v>0</v>
      </c>
      <c r="D291" s="20">
        <f t="shared" si="86"/>
        <v>0</v>
      </c>
    </row>
    <row r="292" spans="1:4" hidden="1" x14ac:dyDescent="0.25">
      <c r="A292" s="6">
        <v>213</v>
      </c>
      <c r="B292" s="32">
        <f t="shared" ca="1" si="87"/>
        <v>50875</v>
      </c>
      <c r="C292" s="24">
        <f t="shared" si="88"/>
        <v>0</v>
      </c>
      <c r="D292" s="20">
        <f t="shared" si="86"/>
        <v>0</v>
      </c>
    </row>
    <row r="293" spans="1:4" hidden="1" x14ac:dyDescent="0.25">
      <c r="A293" s="6">
        <v>214</v>
      </c>
      <c r="B293" s="32">
        <f t="shared" ca="1" si="87"/>
        <v>50905</v>
      </c>
      <c r="C293" s="24">
        <f t="shared" si="88"/>
        <v>0</v>
      </c>
      <c r="D293" s="20">
        <f t="shared" si="86"/>
        <v>0</v>
      </c>
    </row>
    <row r="294" spans="1:4" hidden="1" x14ac:dyDescent="0.25">
      <c r="A294" s="6">
        <v>215</v>
      </c>
      <c r="B294" s="32">
        <f t="shared" ca="1" si="87"/>
        <v>50936</v>
      </c>
      <c r="C294" s="24">
        <f t="shared" si="88"/>
        <v>0</v>
      </c>
      <c r="D294" s="20">
        <f t="shared" si="86"/>
        <v>0</v>
      </c>
    </row>
    <row r="295" spans="1:4" hidden="1" x14ac:dyDescent="0.25">
      <c r="A295" s="6">
        <v>216</v>
      </c>
      <c r="B295" s="32">
        <f t="shared" ca="1" si="87"/>
        <v>50966</v>
      </c>
      <c r="C295" s="24">
        <f t="shared" si="88"/>
        <v>0</v>
      </c>
      <c r="D295" s="20">
        <f t="shared" si="86"/>
        <v>0</v>
      </c>
    </row>
    <row r="296" spans="1:4" hidden="1" x14ac:dyDescent="0.25">
      <c r="A296" s="6">
        <v>217</v>
      </c>
      <c r="B296" s="32">
        <f t="shared" ca="1" si="87"/>
        <v>50997</v>
      </c>
      <c r="C296" s="20">
        <f>P53</f>
        <v>0</v>
      </c>
      <c r="D296" s="20">
        <f t="shared" si="86"/>
        <v>0</v>
      </c>
    </row>
    <row r="297" spans="1:4" hidden="1" x14ac:dyDescent="0.25">
      <c r="A297" s="6">
        <v>218</v>
      </c>
      <c r="B297" s="32">
        <f t="shared" ca="1" si="87"/>
        <v>51028</v>
      </c>
      <c r="C297" s="20">
        <f t="shared" ref="C297:C306" si="89">P54</f>
        <v>0</v>
      </c>
      <c r="D297" s="20">
        <f t="shared" si="86"/>
        <v>0</v>
      </c>
    </row>
    <row r="298" spans="1:4" hidden="1" x14ac:dyDescent="0.25">
      <c r="A298" s="6">
        <v>219</v>
      </c>
      <c r="B298" s="32">
        <f t="shared" ca="1" si="87"/>
        <v>51058</v>
      </c>
      <c r="C298" s="20">
        <f t="shared" si="89"/>
        <v>0</v>
      </c>
      <c r="D298" s="20">
        <f t="shared" si="86"/>
        <v>0</v>
      </c>
    </row>
    <row r="299" spans="1:4" hidden="1" x14ac:dyDescent="0.25">
      <c r="A299" s="6">
        <v>220</v>
      </c>
      <c r="B299" s="32">
        <f t="shared" ca="1" si="87"/>
        <v>51089</v>
      </c>
      <c r="C299" s="20">
        <f t="shared" si="89"/>
        <v>0</v>
      </c>
      <c r="D299" s="20">
        <f t="shared" si="86"/>
        <v>0</v>
      </c>
    </row>
    <row r="300" spans="1:4" hidden="1" x14ac:dyDescent="0.25">
      <c r="A300" s="6">
        <v>221</v>
      </c>
      <c r="B300" s="32">
        <f t="shared" ca="1" si="87"/>
        <v>51119</v>
      </c>
      <c r="C300" s="20">
        <f t="shared" si="89"/>
        <v>0</v>
      </c>
      <c r="D300" s="20">
        <f t="shared" si="86"/>
        <v>0</v>
      </c>
    </row>
    <row r="301" spans="1:4" hidden="1" x14ac:dyDescent="0.25">
      <c r="A301" s="6">
        <v>222</v>
      </c>
      <c r="B301" s="32">
        <f t="shared" ca="1" si="87"/>
        <v>51150</v>
      </c>
      <c r="C301" s="20">
        <f t="shared" si="89"/>
        <v>0</v>
      </c>
      <c r="D301" s="20">
        <f t="shared" si="86"/>
        <v>0</v>
      </c>
    </row>
    <row r="302" spans="1:4" hidden="1" x14ac:dyDescent="0.25">
      <c r="A302" s="6">
        <v>223</v>
      </c>
      <c r="B302" s="32">
        <f t="shared" ca="1" si="87"/>
        <v>51181</v>
      </c>
      <c r="C302" s="20">
        <f t="shared" si="89"/>
        <v>0</v>
      </c>
      <c r="D302" s="20">
        <f t="shared" si="86"/>
        <v>0</v>
      </c>
    </row>
    <row r="303" spans="1:4" hidden="1" x14ac:dyDescent="0.25">
      <c r="A303" s="6">
        <v>224</v>
      </c>
      <c r="B303" s="32">
        <f t="shared" ca="1" si="87"/>
        <v>51210</v>
      </c>
      <c r="C303" s="20">
        <f t="shared" si="89"/>
        <v>0</v>
      </c>
      <c r="D303" s="20">
        <f t="shared" si="86"/>
        <v>0</v>
      </c>
    </row>
    <row r="304" spans="1:4" hidden="1" x14ac:dyDescent="0.25">
      <c r="A304" s="6">
        <v>225</v>
      </c>
      <c r="B304" s="32">
        <f t="shared" ca="1" si="87"/>
        <v>51241</v>
      </c>
      <c r="C304" s="20">
        <f t="shared" si="89"/>
        <v>0</v>
      </c>
      <c r="D304" s="20">
        <f t="shared" si="86"/>
        <v>0</v>
      </c>
    </row>
    <row r="305" spans="1:4" hidden="1" x14ac:dyDescent="0.25">
      <c r="A305" s="6">
        <v>226</v>
      </c>
      <c r="B305" s="32">
        <f t="shared" ca="1" si="87"/>
        <v>51271</v>
      </c>
      <c r="C305" s="20">
        <f t="shared" si="89"/>
        <v>0</v>
      </c>
      <c r="D305" s="20">
        <f t="shared" si="86"/>
        <v>0</v>
      </c>
    </row>
    <row r="306" spans="1:4" hidden="1" x14ac:dyDescent="0.25">
      <c r="A306" s="6">
        <v>227</v>
      </c>
      <c r="B306" s="32">
        <f t="shared" ca="1" si="87"/>
        <v>51302</v>
      </c>
      <c r="C306" s="20">
        <f t="shared" si="89"/>
        <v>0</v>
      </c>
      <c r="D306" s="20">
        <f t="shared" si="86"/>
        <v>0</v>
      </c>
    </row>
    <row r="307" spans="1:4" hidden="1" x14ac:dyDescent="0.25">
      <c r="A307" s="6">
        <v>228</v>
      </c>
      <c r="B307" s="32">
        <f t="shared" ca="1" si="87"/>
        <v>51332</v>
      </c>
      <c r="C307" s="20">
        <f>P64</f>
        <v>0</v>
      </c>
      <c r="D307" s="20">
        <f t="shared" si="86"/>
        <v>0</v>
      </c>
    </row>
    <row r="308" spans="1:4" hidden="1" x14ac:dyDescent="0.25">
      <c r="A308" s="6">
        <v>229</v>
      </c>
      <c r="B308" s="32">
        <f t="shared" ca="1" si="87"/>
        <v>51363</v>
      </c>
      <c r="C308" s="20">
        <f>S53</f>
        <v>0</v>
      </c>
      <c r="D308" s="20">
        <f t="shared" si="86"/>
        <v>0</v>
      </c>
    </row>
    <row r="309" spans="1:4" hidden="1" x14ac:dyDescent="0.25">
      <c r="A309" s="6">
        <v>230</v>
      </c>
      <c r="B309" s="32">
        <f t="shared" ca="1" si="87"/>
        <v>51394</v>
      </c>
      <c r="C309" s="20">
        <f t="shared" ref="C309:C319" si="90">S54</f>
        <v>0</v>
      </c>
      <c r="D309" s="20">
        <f t="shared" si="86"/>
        <v>0</v>
      </c>
    </row>
    <row r="310" spans="1:4" hidden="1" x14ac:dyDescent="0.25">
      <c r="A310" s="6">
        <v>231</v>
      </c>
      <c r="B310" s="32">
        <f t="shared" ca="1" si="87"/>
        <v>51424</v>
      </c>
      <c r="C310" s="20">
        <f t="shared" si="90"/>
        <v>0</v>
      </c>
      <c r="D310" s="20">
        <f t="shared" si="86"/>
        <v>0</v>
      </c>
    </row>
    <row r="311" spans="1:4" hidden="1" x14ac:dyDescent="0.25">
      <c r="A311" s="6">
        <v>232</v>
      </c>
      <c r="B311" s="32">
        <f t="shared" ca="1" si="87"/>
        <v>51455</v>
      </c>
      <c r="C311" s="20">
        <f t="shared" si="90"/>
        <v>0</v>
      </c>
      <c r="D311" s="20">
        <f t="shared" si="86"/>
        <v>0</v>
      </c>
    </row>
    <row r="312" spans="1:4" hidden="1" x14ac:dyDescent="0.25">
      <c r="A312" s="6">
        <v>233</v>
      </c>
      <c r="B312" s="32">
        <f t="shared" ca="1" si="87"/>
        <v>51485</v>
      </c>
      <c r="C312" s="20">
        <f t="shared" si="90"/>
        <v>0</v>
      </c>
      <c r="D312" s="20">
        <f t="shared" si="86"/>
        <v>0</v>
      </c>
    </row>
    <row r="313" spans="1:4" hidden="1" x14ac:dyDescent="0.25">
      <c r="A313" s="6">
        <v>234</v>
      </c>
      <c r="B313" s="32">
        <f t="shared" ca="1" si="87"/>
        <v>51516</v>
      </c>
      <c r="C313" s="20">
        <f t="shared" si="90"/>
        <v>0</v>
      </c>
      <c r="D313" s="20">
        <f t="shared" si="86"/>
        <v>0</v>
      </c>
    </row>
    <row r="314" spans="1:4" hidden="1" x14ac:dyDescent="0.25">
      <c r="A314" s="6">
        <v>235</v>
      </c>
      <c r="B314" s="32">
        <f t="shared" ca="1" si="87"/>
        <v>51547</v>
      </c>
      <c r="C314" s="20">
        <f t="shared" si="90"/>
        <v>0</v>
      </c>
      <c r="D314" s="20">
        <f t="shared" si="86"/>
        <v>0</v>
      </c>
    </row>
    <row r="315" spans="1:4" hidden="1" x14ac:dyDescent="0.25">
      <c r="A315" s="6">
        <v>236</v>
      </c>
      <c r="B315" s="32">
        <f t="shared" ca="1" si="87"/>
        <v>51575</v>
      </c>
      <c r="C315" s="20">
        <f t="shared" si="90"/>
        <v>0</v>
      </c>
      <c r="D315" s="20">
        <f t="shared" si="86"/>
        <v>0</v>
      </c>
    </row>
    <row r="316" spans="1:4" hidden="1" x14ac:dyDescent="0.25">
      <c r="A316" s="6">
        <v>237</v>
      </c>
      <c r="B316" s="32">
        <f t="shared" ca="1" si="87"/>
        <v>51606</v>
      </c>
      <c r="C316" s="20">
        <f t="shared" si="90"/>
        <v>0</v>
      </c>
      <c r="D316" s="20">
        <f t="shared" si="86"/>
        <v>0</v>
      </c>
    </row>
    <row r="317" spans="1:4" hidden="1" x14ac:dyDescent="0.25">
      <c r="A317" s="6">
        <v>238</v>
      </c>
      <c r="B317" s="32">
        <f t="shared" ca="1" si="87"/>
        <v>51636</v>
      </c>
      <c r="C317" s="20">
        <f t="shared" si="90"/>
        <v>0</v>
      </c>
      <c r="D317" s="20">
        <f t="shared" si="86"/>
        <v>0</v>
      </c>
    </row>
    <row r="318" spans="1:4" hidden="1" x14ac:dyDescent="0.25">
      <c r="A318" s="6">
        <v>239</v>
      </c>
      <c r="B318" s="32">
        <f t="shared" ca="1" si="87"/>
        <v>51667</v>
      </c>
      <c r="C318" s="20">
        <f t="shared" si="90"/>
        <v>0</v>
      </c>
      <c r="D318" s="20">
        <f t="shared" si="86"/>
        <v>0</v>
      </c>
    </row>
    <row r="319" spans="1:4" hidden="1" x14ac:dyDescent="0.25">
      <c r="A319" s="6">
        <v>240</v>
      </c>
      <c r="B319" s="32">
        <f t="shared" ca="1" si="87"/>
        <v>51697</v>
      </c>
      <c r="C319" s="20">
        <f t="shared" si="90"/>
        <v>0</v>
      </c>
      <c r="D319" s="20">
        <f t="shared" si="86"/>
        <v>0</v>
      </c>
    </row>
    <row r="320" spans="1:4"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sheetData>
  <sheetProtection password="CA9C" sheet="1" formatCells="0" formatColumns="0" formatRows="0" insertColumns="0" insertRows="0" insertHyperlinks="0" deleteColumns="0" deleteRows="0" sort="0" autoFilter="0" pivotTables="0"/>
  <mergeCells count="69">
    <mergeCell ref="A1:I1"/>
    <mergeCell ref="A2:I2"/>
    <mergeCell ref="A3:I3"/>
    <mergeCell ref="A4:I4"/>
    <mergeCell ref="A8:I8"/>
    <mergeCell ref="A9:G9"/>
    <mergeCell ref="H9:I9"/>
    <mergeCell ref="A10:G10"/>
    <mergeCell ref="H10:I10"/>
    <mergeCell ref="A11:G11"/>
    <mergeCell ref="H11:I11"/>
    <mergeCell ref="A12:G12"/>
    <mergeCell ref="H12:I12"/>
    <mergeCell ref="A13:G13"/>
    <mergeCell ref="H13:I13"/>
    <mergeCell ref="A14:G14"/>
    <mergeCell ref="H14:I14"/>
    <mergeCell ref="J14:O14"/>
    <mergeCell ref="A15:F15"/>
    <mergeCell ref="H15:I15"/>
    <mergeCell ref="L15:N15"/>
    <mergeCell ref="A16:G16"/>
    <mergeCell ref="H16:I16"/>
    <mergeCell ref="J16:O16"/>
    <mergeCell ref="A17:G17"/>
    <mergeCell ref="H17:I17"/>
    <mergeCell ref="J17:O17"/>
    <mergeCell ref="A18:G18"/>
    <mergeCell ref="H18:I18"/>
    <mergeCell ref="J18:O18"/>
    <mergeCell ref="A19:G19"/>
    <mergeCell ref="H19:I19"/>
    <mergeCell ref="J19:O19"/>
    <mergeCell ref="Q36:S36"/>
    <mergeCell ref="T36:V36"/>
    <mergeCell ref="L20:O20"/>
    <mergeCell ref="A21:A22"/>
    <mergeCell ref="B21:D21"/>
    <mergeCell ref="E21:G21"/>
    <mergeCell ref="H21:J21"/>
    <mergeCell ref="K21:M21"/>
    <mergeCell ref="N21:P21"/>
    <mergeCell ref="N51:P51"/>
    <mergeCell ref="Q21:S21"/>
    <mergeCell ref="T21:V21"/>
    <mergeCell ref="A36:A37"/>
    <mergeCell ref="B36:D36"/>
    <mergeCell ref="E36:G36"/>
    <mergeCell ref="H36:J36"/>
    <mergeCell ref="K36:M36"/>
    <mergeCell ref="N36:P36"/>
    <mergeCell ref="Q51:S51"/>
    <mergeCell ref="T51:V51"/>
    <mergeCell ref="A67:H67"/>
    <mergeCell ref="A68:H68"/>
    <mergeCell ref="A69:H69"/>
    <mergeCell ref="A70:K70"/>
    <mergeCell ref="A51:A52"/>
    <mergeCell ref="B51:D51"/>
    <mergeCell ref="E51:G51"/>
    <mergeCell ref="H51:J51"/>
    <mergeCell ref="K51:M51"/>
    <mergeCell ref="A71:K71"/>
    <mergeCell ref="A72:K72"/>
    <mergeCell ref="A74:B74"/>
    <mergeCell ref="C74:E74"/>
    <mergeCell ref="A76:B77"/>
    <mergeCell ref="C76:E76"/>
    <mergeCell ref="C77:E77"/>
  </mergeCells>
  <pageMargins left="0.43307086614173229" right="0.62992125984251968" top="0.59055118110236227" bottom="0.39370078740157483" header="0.51181102362204722" footer="0.19685039370078741"/>
  <pageSetup paperSize="9" scale="61"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6" r:id="rId4" name="Drop Down 2">
              <controlPr defaultSize="0" autoLine="0" autoPict="0">
                <anchor>
                  <from>
                    <xdr:col>7</xdr:col>
                    <xdr:colOff>9525</xdr:colOff>
                    <xdr:row>13</xdr:row>
                    <xdr:rowOff>9525</xdr:rowOff>
                  </from>
                  <to>
                    <xdr:col>9</xdr:col>
                    <xdr:colOff>19050</xdr:colOff>
                    <xdr:row>13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M336"/>
  <sheetViews>
    <sheetView tabSelected="1" view="pageBreakPreview" topLeftCell="A3" zoomScale="78" zoomScaleNormal="90" zoomScaleSheetLayoutView="78" workbookViewId="0">
      <selection activeCell="R83" sqref="R83"/>
    </sheetView>
  </sheetViews>
  <sheetFormatPr defaultRowHeight="12.75" x14ac:dyDescent="0.2"/>
  <cols>
    <col min="1" max="1" width="10.7109375" customWidth="1"/>
    <col min="2" max="2" width="14.28515625" customWidth="1"/>
    <col min="3" max="3" width="12" customWidth="1"/>
    <col min="4" max="5" width="12.42578125" customWidth="1"/>
    <col min="6" max="6" width="13.140625" customWidth="1"/>
    <col min="7" max="7" width="11.5703125" customWidth="1"/>
    <col min="8" max="8" width="12.140625" customWidth="1"/>
    <col min="9" max="9" width="12.28515625" customWidth="1"/>
    <col min="10" max="10" width="14.140625" customWidth="1"/>
    <col min="11" max="11" width="13" customWidth="1"/>
    <col min="12" max="13" width="12.42578125" customWidth="1"/>
    <col min="14" max="14" width="12.140625" customWidth="1"/>
    <col min="15" max="15" width="11" customWidth="1"/>
    <col min="16" max="17" width="12" customWidth="1"/>
    <col min="18" max="18" width="11.28515625" customWidth="1"/>
    <col min="19" max="19" width="10.5703125" customWidth="1"/>
    <col min="20" max="20" width="11.5703125" customWidth="1"/>
    <col min="21" max="21" width="13.28515625" customWidth="1"/>
    <col min="22" max="22" width="11.140625" hidden="1" customWidth="1"/>
    <col min="23" max="23" width="10.42578125" hidden="1" customWidth="1"/>
    <col min="24" max="25" width="12.7109375" hidden="1" customWidth="1"/>
    <col min="26" max="26" width="11.7109375" hidden="1" customWidth="1"/>
    <col min="27" max="27" width="11.140625" hidden="1" customWidth="1"/>
    <col min="28" max="28" width="11.5703125" hidden="1" customWidth="1"/>
    <col min="29" max="29" width="10.7109375" hidden="1" customWidth="1"/>
    <col min="30" max="32" width="9.140625" hidden="1" customWidth="1"/>
    <col min="33" max="33" width="8.42578125" hidden="1" customWidth="1"/>
    <col min="34" max="34" width="5.28515625" hidden="1" customWidth="1"/>
    <col min="35" max="39" width="9.140625" hidden="1" customWidth="1"/>
    <col min="40" max="56" width="9.140625" customWidth="1"/>
    <col min="247" max="247" width="13.7109375" customWidth="1"/>
  </cols>
  <sheetData>
    <row r="1" spans="1:247" ht="27.75" hidden="1" customHeight="1" x14ac:dyDescent="0.25">
      <c r="A1" s="222" t="s">
        <v>131</v>
      </c>
      <c r="B1" s="222"/>
      <c r="C1" s="222"/>
      <c r="D1" s="222"/>
      <c r="E1" s="222"/>
      <c r="F1" s="222"/>
      <c r="G1" s="222"/>
      <c r="H1" s="222"/>
      <c r="I1" s="222"/>
      <c r="J1" s="222"/>
      <c r="K1" s="222"/>
      <c r="L1" s="7"/>
      <c r="M1" s="7"/>
      <c r="N1" s="7"/>
      <c r="O1" s="7"/>
      <c r="P1" s="7"/>
      <c r="Q1" s="7"/>
      <c r="R1" s="7"/>
      <c r="S1" s="6"/>
      <c r="T1" s="5"/>
      <c r="U1" s="5"/>
      <c r="V1" s="5"/>
      <c r="W1" s="6"/>
      <c r="X1" s="6"/>
      <c r="Y1" s="6"/>
      <c r="Z1" s="6"/>
      <c r="AA1" s="6"/>
      <c r="AB1" s="6"/>
      <c r="AC1" s="6"/>
      <c r="AD1" s="6"/>
      <c r="AE1" s="6"/>
      <c r="AF1" s="6"/>
      <c r="AG1" s="6"/>
      <c r="AH1" s="6"/>
    </row>
    <row r="2" spans="1:247" ht="27.75" hidden="1" customHeight="1" x14ac:dyDescent="0.25">
      <c r="A2" s="223" t="s">
        <v>3</v>
      </c>
      <c r="B2" s="223"/>
      <c r="C2" s="223"/>
      <c r="D2" s="223"/>
      <c r="E2" s="223"/>
      <c r="F2" s="223"/>
      <c r="G2" s="223"/>
      <c r="H2" s="223"/>
      <c r="I2" s="223"/>
      <c r="J2" s="223"/>
      <c r="K2" s="223"/>
      <c r="L2" s="7"/>
      <c r="M2" s="7"/>
      <c r="N2" s="7"/>
      <c r="O2" s="7"/>
      <c r="P2" s="7"/>
      <c r="Q2" s="7"/>
      <c r="R2" s="7"/>
      <c r="S2" s="5"/>
      <c r="T2" s="5"/>
      <c r="U2" s="5"/>
      <c r="V2" s="5"/>
      <c r="W2" s="6"/>
      <c r="X2" s="6"/>
      <c r="Y2" s="6"/>
      <c r="Z2" s="6"/>
      <c r="AA2" s="6"/>
      <c r="AB2" s="6"/>
      <c r="AC2" s="6"/>
      <c r="AD2" s="6"/>
      <c r="AE2" s="6"/>
      <c r="AF2" s="6"/>
      <c r="AG2" s="6"/>
      <c r="AH2" s="6"/>
    </row>
    <row r="3" spans="1:247" ht="38.1" customHeight="1" x14ac:dyDescent="0.25">
      <c r="A3" s="221" t="str">
        <f>ПАСПОРТ!A5</f>
        <v xml:space="preserve">Кредит на придбання зарядних станцій для ЕКО авто </v>
      </c>
      <c r="B3" s="221"/>
      <c r="C3" s="221"/>
      <c r="D3" s="221"/>
      <c r="E3" s="221"/>
      <c r="F3" s="221"/>
      <c r="G3" s="221"/>
      <c r="H3" s="221"/>
      <c r="I3" s="221"/>
      <c r="J3" s="221"/>
      <c r="K3" s="221"/>
      <c r="L3" s="37"/>
      <c r="M3" s="37"/>
      <c r="N3" s="37"/>
      <c r="O3" s="37"/>
      <c r="P3" s="37"/>
      <c r="Q3" s="37"/>
      <c r="R3" s="37"/>
      <c r="S3" s="37"/>
      <c r="T3" s="37"/>
      <c r="U3" s="37"/>
      <c r="V3" s="5"/>
      <c r="W3" s="6"/>
      <c r="X3" s="6"/>
      <c r="Y3" s="6"/>
      <c r="Z3" s="6"/>
      <c r="AA3" s="6"/>
      <c r="AB3" s="6"/>
      <c r="AC3" s="6"/>
      <c r="AD3" s="6"/>
      <c r="AE3" s="6"/>
      <c r="AF3" s="6"/>
      <c r="AG3" s="6"/>
      <c r="AH3" s="6"/>
    </row>
    <row r="4" spans="1:247" s="6" customFormat="1" ht="15.75" customHeight="1" x14ac:dyDescent="0.25">
      <c r="A4" s="224" t="s">
        <v>61</v>
      </c>
      <c r="B4" s="224"/>
      <c r="C4" s="224"/>
      <c r="D4" s="224"/>
      <c r="E4" s="224"/>
      <c r="F4" s="224"/>
      <c r="G4" s="224"/>
      <c r="H4" s="224"/>
      <c r="I4" s="224"/>
      <c r="J4" s="224"/>
      <c r="K4" s="224"/>
      <c r="L4" s="37"/>
      <c r="M4" s="37"/>
      <c r="N4" s="37"/>
      <c r="O4" s="37"/>
      <c r="P4" s="37"/>
      <c r="Q4" s="37"/>
      <c r="R4" s="37"/>
      <c r="S4" s="37"/>
      <c r="T4" s="37"/>
      <c r="U4" s="37"/>
      <c r="V4" s="5"/>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row>
    <row r="5" spans="1:247" s="6" customFormat="1" ht="2.25" hidden="1" customHeight="1" x14ac:dyDescent="0.25">
      <c r="A5" s="225" t="s">
        <v>132</v>
      </c>
      <c r="B5" s="226"/>
      <c r="C5" s="226"/>
      <c r="D5" s="226"/>
      <c r="E5" s="226"/>
      <c r="F5" s="226"/>
      <c r="G5" s="226"/>
      <c r="H5" s="226"/>
      <c r="I5" s="227"/>
      <c r="J5" s="228" t="s">
        <v>133</v>
      </c>
      <c r="K5" s="229"/>
      <c r="L5" s="37"/>
      <c r="M5" s="37"/>
      <c r="N5" s="37"/>
      <c r="O5" s="37"/>
      <c r="P5" s="37"/>
      <c r="Q5" s="37"/>
      <c r="R5" s="37"/>
      <c r="S5" s="37"/>
      <c r="T5" s="37"/>
      <c r="U5" s="37"/>
      <c r="V5" s="5"/>
      <c r="W5" s="5"/>
      <c r="X5" s="5"/>
      <c r="Y5" s="5"/>
      <c r="Z5" s="5"/>
      <c r="AA5" s="5"/>
      <c r="AB5" s="5"/>
      <c r="AC5" s="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row>
    <row r="6" spans="1:247" s="6" customFormat="1" ht="18" hidden="1" customHeight="1" x14ac:dyDescent="0.25">
      <c r="A6" s="217" t="s">
        <v>180</v>
      </c>
      <c r="B6" s="218"/>
      <c r="C6" s="218"/>
      <c r="D6" s="218"/>
      <c r="E6" s="218"/>
      <c r="F6" s="218"/>
      <c r="G6" s="218"/>
      <c r="H6" s="218"/>
      <c r="I6" s="219"/>
      <c r="J6" s="220">
        <v>0</v>
      </c>
      <c r="K6" s="220"/>
      <c r="L6" s="37"/>
      <c r="M6" s="37"/>
      <c r="N6" s="37"/>
      <c r="O6" s="37"/>
      <c r="P6" s="37"/>
      <c r="Q6" s="37"/>
      <c r="R6" s="37"/>
      <c r="S6" s="37"/>
      <c r="T6" s="37"/>
      <c r="U6" s="37"/>
      <c r="V6" s="5"/>
      <c r="W6" s="5"/>
      <c r="X6" s="5"/>
      <c r="Y6" s="5"/>
      <c r="Z6" s="5"/>
      <c r="AA6" s="5"/>
      <c r="AB6" s="5"/>
      <c r="AC6" s="5"/>
      <c r="AD6" s="109" t="s">
        <v>134</v>
      </c>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row>
    <row r="7" spans="1:247" s="6" customFormat="1" ht="15" x14ac:dyDescent="0.25">
      <c r="A7" s="230" t="s">
        <v>58</v>
      </c>
      <c r="B7" s="231"/>
      <c r="C7" s="231"/>
      <c r="D7" s="231"/>
      <c r="E7" s="231"/>
      <c r="F7" s="231"/>
      <c r="G7" s="231"/>
      <c r="H7" s="231"/>
      <c r="I7" s="232"/>
      <c r="J7" s="233">
        <v>0.1</v>
      </c>
      <c r="K7" s="233"/>
      <c r="L7" s="37"/>
      <c r="M7" s="140"/>
      <c r="N7" s="37" t="s">
        <v>181</v>
      </c>
      <c r="O7" s="37"/>
      <c r="P7" s="37"/>
      <c r="Q7" s="37"/>
      <c r="R7" s="37"/>
      <c r="S7" s="37"/>
      <c r="T7" s="37"/>
      <c r="U7" s="37"/>
      <c r="X7" s="12"/>
      <c r="Y7" s="12"/>
      <c r="Z7" s="12"/>
      <c r="AA7" s="12"/>
      <c r="AB7" s="12"/>
      <c r="AC7" s="13"/>
      <c r="AD7" s="110">
        <v>7.0000000000000001E-3</v>
      </c>
      <c r="AE7" s="5"/>
      <c r="AG7" s="5" t="s">
        <v>2</v>
      </c>
      <c r="AH7" s="111" t="s">
        <v>0</v>
      </c>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row>
    <row r="8" spans="1:247" s="6" customFormat="1" ht="15" x14ac:dyDescent="0.25">
      <c r="A8" s="234" t="s">
        <v>135</v>
      </c>
      <c r="B8" s="235"/>
      <c r="C8" s="235"/>
      <c r="D8" s="235"/>
      <c r="E8" s="235"/>
      <c r="F8" s="235"/>
      <c r="G8" s="235"/>
      <c r="H8" s="235"/>
      <c r="I8" s="236"/>
      <c r="J8" s="220">
        <v>50000</v>
      </c>
      <c r="K8" s="220"/>
      <c r="L8" s="37"/>
      <c r="M8" s="37"/>
      <c r="N8" s="37"/>
      <c r="O8" s="37"/>
      <c r="P8" s="37"/>
      <c r="Q8" s="37"/>
      <c r="R8" s="37"/>
      <c r="S8" s="37"/>
      <c r="T8" s="37"/>
      <c r="U8" s="37"/>
      <c r="AC8" s="14"/>
      <c r="AD8" s="110">
        <v>5.0000000000000001E-3</v>
      </c>
      <c r="AE8" s="5"/>
      <c r="AG8" s="6" t="s">
        <v>57</v>
      </c>
      <c r="AH8" s="111" t="s">
        <v>1</v>
      </c>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row>
    <row r="9" spans="1:247" s="6" customFormat="1" ht="15" hidden="1" customHeight="1" x14ac:dyDescent="0.25">
      <c r="A9" s="237" t="s">
        <v>136</v>
      </c>
      <c r="B9" s="238"/>
      <c r="C9" s="238"/>
      <c r="D9" s="238"/>
      <c r="E9" s="238"/>
      <c r="F9" s="238"/>
      <c r="G9" s="238"/>
      <c r="H9" s="239"/>
      <c r="I9" s="112"/>
      <c r="J9" s="220">
        <v>100000</v>
      </c>
      <c r="K9" s="220"/>
      <c r="L9" s="37"/>
      <c r="M9" s="37"/>
      <c r="N9" s="37"/>
      <c r="O9" s="37"/>
      <c r="P9" s="37"/>
      <c r="Q9" s="37"/>
      <c r="R9" s="37"/>
      <c r="S9" s="37"/>
      <c r="T9" s="37"/>
      <c r="U9" s="37"/>
      <c r="AC9" s="14"/>
      <c r="AD9" s="5"/>
      <c r="AE9" s="5"/>
      <c r="AH9" s="113"/>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row>
    <row r="10" spans="1:247" s="6" customFormat="1" ht="15" hidden="1" customHeight="1" x14ac:dyDescent="0.25">
      <c r="A10" s="237" t="s">
        <v>137</v>
      </c>
      <c r="B10" s="238"/>
      <c r="C10" s="238"/>
      <c r="D10" s="238"/>
      <c r="E10" s="238"/>
      <c r="F10" s="238"/>
      <c r="G10" s="238"/>
      <c r="H10" s="239"/>
      <c r="I10" s="112"/>
      <c r="J10" s="220">
        <f>J9*J23</f>
        <v>0</v>
      </c>
      <c r="K10" s="220"/>
      <c r="L10" s="37"/>
      <c r="M10" s="37"/>
      <c r="N10" s="37"/>
      <c r="O10" s="37"/>
      <c r="P10" s="37"/>
      <c r="Q10" s="37"/>
      <c r="R10" s="37"/>
      <c r="S10" s="37"/>
      <c r="T10" s="37"/>
      <c r="U10" s="37"/>
      <c r="AC10" s="14"/>
      <c r="AD10" s="5"/>
      <c r="AE10" s="5"/>
      <c r="AH10" s="113"/>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row>
    <row r="11" spans="1:247" s="6" customFormat="1" ht="15" hidden="1" customHeight="1" x14ac:dyDescent="0.25">
      <c r="A11" s="240" t="s">
        <v>138</v>
      </c>
      <c r="B11" s="241"/>
      <c r="C11" s="241"/>
      <c r="D11" s="241"/>
      <c r="E11" s="241"/>
      <c r="F11" s="241"/>
      <c r="G11" s="241"/>
      <c r="H11" s="242"/>
      <c r="I11" s="114"/>
      <c r="J11" s="220">
        <v>0</v>
      </c>
      <c r="K11" s="220"/>
      <c r="L11" s="37"/>
      <c r="M11" s="37"/>
      <c r="N11" s="37"/>
      <c r="O11" s="37"/>
      <c r="P11" s="37"/>
      <c r="Q11" s="37"/>
      <c r="R11" s="37"/>
      <c r="S11" s="37"/>
      <c r="T11" s="37"/>
      <c r="U11" s="37"/>
      <c r="AC11" s="14"/>
      <c r="AD11" s="5"/>
      <c r="AE11" s="5"/>
      <c r="AH11" s="113"/>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row>
    <row r="12" spans="1:247" s="6" customFormat="1" ht="15" hidden="1" customHeight="1" x14ac:dyDescent="0.25">
      <c r="A12" s="240" t="s">
        <v>139</v>
      </c>
      <c r="B12" s="241"/>
      <c r="C12" s="241"/>
      <c r="D12" s="241"/>
      <c r="E12" s="241"/>
      <c r="F12" s="241"/>
      <c r="G12" s="241"/>
      <c r="H12" s="242"/>
      <c r="I12" s="114"/>
      <c r="J12" s="220">
        <v>60</v>
      </c>
      <c r="K12" s="220"/>
      <c r="L12" s="37"/>
      <c r="M12" s="37"/>
      <c r="N12" s="37"/>
      <c r="O12" s="37"/>
      <c r="P12" s="37"/>
      <c r="Q12" s="37"/>
      <c r="R12" s="37"/>
      <c r="S12" s="37"/>
      <c r="T12" s="37"/>
      <c r="U12" s="37"/>
      <c r="AC12" s="14"/>
      <c r="AD12" s="5"/>
      <c r="AE12" s="5"/>
      <c r="AH12" s="113"/>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row>
    <row r="13" spans="1:247" s="6" customFormat="1" ht="15" x14ac:dyDescent="0.25">
      <c r="A13" s="234" t="s">
        <v>55</v>
      </c>
      <c r="B13" s="235"/>
      <c r="C13" s="235"/>
      <c r="D13" s="235"/>
      <c r="E13" s="235"/>
      <c r="F13" s="235"/>
      <c r="G13" s="235"/>
      <c r="H13" s="235"/>
      <c r="I13" s="236"/>
      <c r="J13" s="243">
        <v>36</v>
      </c>
      <c r="K13" s="244"/>
      <c r="L13" s="37"/>
      <c r="M13" s="37"/>
      <c r="N13" s="37"/>
      <c r="O13" s="37"/>
      <c r="P13" s="37"/>
      <c r="Q13" s="37"/>
      <c r="R13" s="37"/>
      <c r="S13" s="37"/>
      <c r="T13" s="37"/>
      <c r="U13" s="37"/>
      <c r="X13" s="15"/>
      <c r="Y13" s="15"/>
      <c r="Z13" s="15"/>
      <c r="AA13" s="15"/>
      <c r="AB13" s="15"/>
      <c r="AC13" s="14"/>
      <c r="AD13" s="5"/>
      <c r="AE13" s="5"/>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row>
    <row r="14" spans="1:247" s="6" customFormat="1" ht="15" x14ac:dyDescent="0.25">
      <c r="A14" s="234" t="s">
        <v>60</v>
      </c>
      <c r="B14" s="235"/>
      <c r="C14" s="235"/>
      <c r="D14" s="235"/>
      <c r="E14" s="235"/>
      <c r="F14" s="235"/>
      <c r="G14" s="235"/>
      <c r="H14" s="235"/>
      <c r="I14" s="236"/>
      <c r="J14" s="245">
        <v>15</v>
      </c>
      <c r="K14" s="245">
        <v>1</v>
      </c>
      <c r="L14" s="37"/>
      <c r="M14" s="37"/>
      <c r="N14" s="37"/>
      <c r="O14" s="37"/>
      <c r="P14" s="37"/>
      <c r="Q14" s="37"/>
      <c r="R14" s="37"/>
      <c r="S14" s="37"/>
      <c r="T14" s="37"/>
      <c r="U14" s="37"/>
      <c r="X14" s="15"/>
      <c r="Y14" s="15"/>
      <c r="Z14" s="15"/>
      <c r="AA14" s="15"/>
      <c r="AB14" s="15"/>
      <c r="AC14" s="21"/>
      <c r="AD14" s="5"/>
      <c r="AE14" s="5"/>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row>
    <row r="15" spans="1:247" s="6" customFormat="1" ht="14.25" customHeight="1" x14ac:dyDescent="0.25">
      <c r="A15" s="234" t="s">
        <v>56</v>
      </c>
      <c r="B15" s="235"/>
      <c r="C15" s="235"/>
      <c r="D15" s="235"/>
      <c r="E15" s="235"/>
      <c r="F15" s="235"/>
      <c r="G15" s="235"/>
      <c r="H15" s="235"/>
      <c r="I15" s="236"/>
      <c r="J15" s="246">
        <v>2</v>
      </c>
      <c r="K15" s="247"/>
      <c r="L15" s="37"/>
      <c r="M15" s="37"/>
      <c r="N15" s="37"/>
      <c r="O15" s="37"/>
      <c r="P15" s="37"/>
      <c r="Q15" s="37"/>
      <c r="R15" s="37"/>
      <c r="S15" s="37"/>
      <c r="T15" s="37"/>
      <c r="U15" s="37"/>
      <c r="V15" s="5"/>
      <c r="W15" s="5"/>
      <c r="X15" s="5"/>
      <c r="Y15" s="5"/>
      <c r="Z15" s="5"/>
      <c r="AA15" s="5"/>
      <c r="AB15" s="5"/>
      <c r="AC15" s="16"/>
      <c r="AD15" s="5"/>
      <c r="AE15" s="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row>
    <row r="16" spans="1:247" s="6" customFormat="1" ht="8.25" hidden="1" customHeight="1" x14ac:dyDescent="0.25">
      <c r="A16" s="182" t="str">
        <f>CONCATENATE("Месячный платеж по кредиту, ",O34)</f>
        <v xml:space="preserve">Месячный платеж по кредиту, </v>
      </c>
      <c r="B16" s="183"/>
      <c r="C16" s="183"/>
      <c r="D16" s="183"/>
      <c r="E16" s="183"/>
      <c r="F16" s="183"/>
      <c r="G16" s="183"/>
      <c r="H16" s="35"/>
      <c r="I16" s="115"/>
      <c r="J16" s="248">
        <f>IF(data2=1,sumkred2/strok2,sumkred2*PROC2/100/((1-POWER(1+PROC2/1200,-strok2))*12))</f>
        <v>1733.2664252097079</v>
      </c>
      <c r="K16" s="249"/>
      <c r="L16" s="37"/>
      <c r="M16" s="37"/>
      <c r="N16" s="37"/>
      <c r="O16" s="37"/>
      <c r="P16" s="37"/>
      <c r="Q16" s="37"/>
      <c r="R16" s="37"/>
      <c r="S16" s="37"/>
      <c r="T16" s="37"/>
      <c r="U16" s="37"/>
      <c r="V16" s="23"/>
      <c r="W16" s="5"/>
      <c r="X16" s="5"/>
      <c r="Y16" s="5"/>
      <c r="Z16" s="5"/>
      <c r="AA16" s="5"/>
      <c r="AB16" s="5"/>
      <c r="AC16" s="16"/>
      <c r="AD16" s="5"/>
      <c r="AE16" s="5"/>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row>
    <row r="17" spans="1:247" s="6" customFormat="1" ht="15.75" customHeight="1" x14ac:dyDescent="0.25">
      <c r="A17" s="182" t="s">
        <v>182</v>
      </c>
      <c r="B17" s="183"/>
      <c r="C17" s="183"/>
      <c r="D17" s="183"/>
      <c r="E17" s="183"/>
      <c r="F17" s="183"/>
      <c r="G17" s="183"/>
      <c r="H17" s="183"/>
      <c r="I17" s="183"/>
      <c r="J17" s="183"/>
      <c r="K17" s="204"/>
      <c r="L17" s="37"/>
      <c r="M17" s="37"/>
      <c r="N17" s="37"/>
      <c r="O17" s="37"/>
      <c r="P17" s="37"/>
      <c r="Q17" s="37"/>
      <c r="R17" s="37"/>
      <c r="S17" s="37"/>
      <c r="T17" s="37"/>
      <c r="U17" s="37"/>
      <c r="V17" s="23"/>
      <c r="W17" s="5"/>
      <c r="X17" s="5"/>
      <c r="Y17" s="5"/>
      <c r="Z17" s="5"/>
      <c r="AA17" s="5"/>
      <c r="AB17" s="5"/>
      <c r="AC17" s="16"/>
      <c r="AD17" s="5"/>
      <c r="AE17" s="5"/>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row>
    <row r="18" spans="1:247" s="6" customFormat="1" ht="18.75" customHeight="1" x14ac:dyDescent="0.25">
      <c r="A18" s="182" t="s">
        <v>140</v>
      </c>
      <c r="B18" s="183"/>
      <c r="C18" s="183"/>
      <c r="D18" s="183"/>
      <c r="E18" s="183"/>
      <c r="F18" s="183"/>
      <c r="G18" s="183"/>
      <c r="H18" s="183"/>
      <c r="I18" s="204"/>
      <c r="J18" s="198">
        <v>5.0000000000000001E-3</v>
      </c>
      <c r="K18" s="198"/>
      <c r="L18" s="37"/>
      <c r="M18" s="37"/>
      <c r="N18" s="37"/>
      <c r="O18" s="37"/>
      <c r="P18" s="37"/>
      <c r="Q18" s="37"/>
      <c r="R18" s="37"/>
      <c r="S18" s="37"/>
      <c r="T18" s="37"/>
      <c r="U18" s="37"/>
      <c r="V18" s="23"/>
      <c r="W18" s="5"/>
      <c r="X18" s="5"/>
      <c r="Y18" s="5"/>
      <c r="Z18" s="5"/>
      <c r="AA18" s="5"/>
      <c r="AB18" s="5"/>
      <c r="AC18" s="16"/>
      <c r="AD18" s="5"/>
      <c r="AE18" s="5"/>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row>
    <row r="19" spans="1:247" s="6" customFormat="1" ht="19.5" customHeight="1" x14ac:dyDescent="0.25">
      <c r="A19" s="182" t="s">
        <v>141</v>
      </c>
      <c r="B19" s="183"/>
      <c r="C19" s="183"/>
      <c r="D19" s="183"/>
      <c r="E19" s="183"/>
      <c r="F19" s="183"/>
      <c r="G19" s="183"/>
      <c r="H19" s="183"/>
      <c r="I19" s="204"/>
      <c r="J19" s="250">
        <v>100</v>
      </c>
      <c r="K19" s="251"/>
      <c r="L19" s="37"/>
      <c r="M19" s="37"/>
      <c r="N19" s="37"/>
      <c r="O19" s="37"/>
      <c r="P19" s="37"/>
      <c r="Q19" s="37"/>
      <c r="R19" s="37"/>
      <c r="S19" s="37"/>
      <c r="T19" s="37"/>
      <c r="U19" s="37"/>
      <c r="V19" s="23"/>
      <c r="W19" s="5"/>
      <c r="X19" s="5"/>
      <c r="Y19" s="5"/>
      <c r="Z19" s="5"/>
      <c r="AA19" s="5"/>
      <c r="AB19" s="5"/>
      <c r="AC19" s="16"/>
      <c r="AD19" s="5"/>
      <c r="AE19" s="5"/>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row>
    <row r="20" spans="1:247" s="6" customFormat="1" ht="19.5" customHeight="1" x14ac:dyDescent="0.25">
      <c r="A20" s="182" t="s">
        <v>142</v>
      </c>
      <c r="B20" s="183"/>
      <c r="C20" s="183"/>
      <c r="D20" s="183"/>
      <c r="E20" s="183"/>
      <c r="F20" s="183"/>
      <c r="G20" s="183"/>
      <c r="H20" s="183"/>
      <c r="I20" s="204"/>
      <c r="J20" s="252">
        <v>4.4999999999999998E-2</v>
      </c>
      <c r="K20" s="253"/>
      <c r="L20" s="37"/>
      <c r="M20" s="37"/>
      <c r="N20" s="37"/>
      <c r="O20" s="37"/>
      <c r="P20" s="37"/>
      <c r="Q20" s="37"/>
      <c r="R20" s="37"/>
      <c r="S20" s="37"/>
      <c r="T20" s="37"/>
      <c r="U20" s="37"/>
      <c r="V20" s="23"/>
      <c r="W20" s="5"/>
      <c r="X20" s="5"/>
      <c r="Y20" s="5"/>
      <c r="Z20" s="5"/>
      <c r="AA20" s="5"/>
      <c r="AB20" s="5"/>
      <c r="AC20" s="16"/>
      <c r="AD20" s="5"/>
      <c r="AE20" s="5"/>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row>
    <row r="21" spans="1:247" s="6" customFormat="1" ht="19.5" hidden="1" customHeight="1" x14ac:dyDescent="0.25">
      <c r="A21" s="182" t="s">
        <v>143</v>
      </c>
      <c r="B21" s="183"/>
      <c r="C21" s="183"/>
      <c r="D21" s="183"/>
      <c r="E21" s="183"/>
      <c r="F21" s="183"/>
      <c r="G21" s="183"/>
      <c r="H21" s="183"/>
      <c r="I21" s="204"/>
      <c r="J21" s="196">
        <v>0</v>
      </c>
      <c r="K21" s="196"/>
      <c r="L21" s="37"/>
      <c r="M21" s="37"/>
      <c r="N21" s="37"/>
      <c r="O21" s="37"/>
      <c r="P21" s="37"/>
      <c r="Q21" s="37"/>
      <c r="R21" s="37"/>
      <c r="S21" s="37"/>
      <c r="T21" s="37"/>
      <c r="U21" s="37"/>
      <c r="V21" s="23"/>
      <c r="W21" s="5"/>
      <c r="X21" s="5"/>
      <c r="Y21" s="5"/>
      <c r="Z21" s="5"/>
      <c r="AA21" s="5"/>
      <c r="AB21" s="5"/>
      <c r="AC21" s="16"/>
      <c r="AD21" s="5"/>
      <c r="AE21" s="5"/>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row>
    <row r="22" spans="1:247" s="6" customFormat="1" ht="23.25" customHeight="1" x14ac:dyDescent="0.25">
      <c r="A22" s="182" t="s">
        <v>144</v>
      </c>
      <c r="B22" s="183"/>
      <c r="C22" s="183"/>
      <c r="D22" s="183"/>
      <c r="E22" s="183"/>
      <c r="F22" s="183"/>
      <c r="G22" s="183"/>
      <c r="H22" s="183"/>
      <c r="I22" s="204"/>
      <c r="J22" s="262" t="s">
        <v>145</v>
      </c>
      <c r="K22" s="263"/>
      <c r="L22" s="37"/>
      <c r="M22" s="37"/>
      <c r="N22" s="37"/>
      <c r="O22" s="37"/>
      <c r="P22" s="37"/>
      <c r="Q22" s="37"/>
      <c r="R22" s="37"/>
      <c r="S22" s="37"/>
      <c r="T22" s="37"/>
      <c r="U22" s="37"/>
      <c r="V22" s="23"/>
      <c r="W22" s="5"/>
      <c r="X22" s="5"/>
      <c r="Y22" s="5"/>
      <c r="Z22" s="5"/>
      <c r="AA22" s="5"/>
      <c r="AB22" s="5"/>
      <c r="AC22" s="16"/>
      <c r="AD22" s="5"/>
      <c r="AE22" s="5"/>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row>
    <row r="23" spans="1:247" s="6" customFormat="1" ht="32.25" hidden="1" customHeight="1" x14ac:dyDescent="0.25">
      <c r="A23" s="264" t="s">
        <v>183</v>
      </c>
      <c r="B23" s="235"/>
      <c r="C23" s="235"/>
      <c r="D23" s="235"/>
      <c r="E23" s="235"/>
      <c r="F23" s="235"/>
      <c r="G23" s="235"/>
      <c r="H23" s="235"/>
      <c r="I23" s="236"/>
      <c r="J23" s="265"/>
      <c r="K23" s="265"/>
      <c r="L23" s="185"/>
      <c r="M23" s="185"/>
      <c r="N23" s="186"/>
      <c r="O23" s="186"/>
      <c r="P23" s="186"/>
      <c r="Q23" s="186"/>
      <c r="R23" s="186"/>
      <c r="S23" s="186"/>
      <c r="T23" s="23"/>
      <c r="U23" s="23"/>
      <c r="V23" s="23"/>
      <c r="W23" s="5"/>
      <c r="X23" s="5"/>
      <c r="Y23" s="5"/>
      <c r="Z23" s="5"/>
      <c r="AA23" s="5"/>
      <c r="AB23" s="5"/>
      <c r="AC23" s="21"/>
      <c r="AD23" s="5"/>
      <c r="AE23" s="5"/>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row>
    <row r="24" spans="1:247" s="5" customFormat="1" ht="15" hidden="1" x14ac:dyDescent="0.25">
      <c r="A24" s="258" t="s">
        <v>146</v>
      </c>
      <c r="B24" s="259"/>
      <c r="C24" s="259"/>
      <c r="D24" s="259"/>
      <c r="E24" s="259"/>
      <c r="F24" s="259"/>
      <c r="G24" s="259"/>
      <c r="H24" s="259"/>
      <c r="I24" s="260"/>
      <c r="J24" s="261">
        <v>0</v>
      </c>
      <c r="K24" s="261"/>
      <c r="L24" s="116"/>
      <c r="M24" s="117"/>
      <c r="N24" s="118"/>
      <c r="O24" s="118"/>
      <c r="P24" s="118"/>
      <c r="Q24" s="118"/>
      <c r="R24" s="118"/>
      <c r="S24" s="118"/>
      <c r="T24" s="23"/>
      <c r="U24" s="23"/>
      <c r="V24" s="23"/>
      <c r="AC24" s="21"/>
      <c r="AF24" s="119"/>
      <c r="AG24" s="119"/>
      <c r="AH24" s="119"/>
      <c r="AI24" s="119"/>
      <c r="AJ24" s="119"/>
      <c r="AK24" s="119"/>
      <c r="AL24" s="119"/>
      <c r="AM24" s="119"/>
      <c r="AN24" s="119"/>
      <c r="AO24" s="119"/>
      <c r="AP24" s="119"/>
      <c r="AQ24" s="119"/>
      <c r="AR24" s="119"/>
      <c r="AS24" s="119"/>
      <c r="AT24" s="119"/>
      <c r="AU24" s="119"/>
      <c r="AV24" s="119"/>
      <c r="AW24" s="119"/>
      <c r="AX24" s="119"/>
      <c r="AY24" s="119"/>
      <c r="AZ24" s="119"/>
      <c r="BA24" s="119"/>
      <c r="BB24" s="119"/>
      <c r="BC24" s="119"/>
      <c r="BD24" s="119"/>
      <c r="BE24" s="119"/>
      <c r="BF24" s="119"/>
      <c r="BG24" s="119"/>
      <c r="BH24" s="119"/>
      <c r="BI24" s="119"/>
      <c r="BJ24" s="119"/>
      <c r="BK24" s="119"/>
      <c r="BL24" s="119"/>
      <c r="BM24" s="119"/>
      <c r="BN24" s="119"/>
      <c r="BO24" s="119"/>
      <c r="BP24" s="119"/>
      <c r="BQ24" s="119"/>
      <c r="BR24" s="119"/>
      <c r="BS24" s="119"/>
      <c r="BT24" s="119"/>
      <c r="BU24" s="119"/>
      <c r="BV24" s="119"/>
      <c r="BW24" s="119"/>
      <c r="BX24" s="119"/>
      <c r="BY24" s="119"/>
      <c r="BZ24" s="119"/>
      <c r="CA24" s="119"/>
      <c r="CB24" s="119"/>
      <c r="CC24" s="119"/>
      <c r="CD24" s="119"/>
      <c r="CE24" s="119"/>
      <c r="CF24" s="119"/>
      <c r="CG24" s="119"/>
      <c r="CH24" s="119"/>
      <c r="CI24" s="119"/>
      <c r="CJ24" s="119"/>
      <c r="CK24" s="119"/>
      <c r="CL24" s="119"/>
      <c r="CM24" s="119"/>
      <c r="CN24" s="119"/>
      <c r="CO24" s="119"/>
      <c r="CP24" s="119"/>
      <c r="CQ24" s="119"/>
      <c r="CR24" s="119"/>
      <c r="CS24" s="119"/>
      <c r="CT24" s="119"/>
      <c r="CU24" s="119"/>
      <c r="CV24" s="119"/>
      <c r="CW24" s="119"/>
      <c r="CX24" s="119"/>
      <c r="CY24" s="119"/>
      <c r="CZ24" s="119"/>
      <c r="DA24" s="119"/>
      <c r="DB24" s="119"/>
      <c r="DC24" s="119"/>
      <c r="DD24" s="119"/>
      <c r="DE24" s="119"/>
      <c r="DF24" s="119"/>
      <c r="DG24" s="119"/>
      <c r="DH24" s="119"/>
      <c r="DI24" s="119"/>
      <c r="DJ24" s="119"/>
      <c r="DK24" s="119"/>
      <c r="DL24" s="119"/>
      <c r="DM24" s="119"/>
      <c r="DN24" s="119"/>
      <c r="DO24" s="119"/>
      <c r="DP24" s="119"/>
      <c r="DQ24" s="119"/>
      <c r="DR24" s="119"/>
      <c r="DS24" s="119"/>
      <c r="DT24" s="119"/>
      <c r="DU24" s="119"/>
      <c r="DV24" s="119"/>
      <c r="DW24" s="119"/>
      <c r="DX24" s="119"/>
      <c r="DY24" s="119"/>
      <c r="DZ24" s="119"/>
      <c r="EA24" s="119"/>
      <c r="EB24" s="119"/>
      <c r="EC24" s="119"/>
      <c r="ED24" s="119"/>
      <c r="EE24" s="119"/>
      <c r="EF24" s="119"/>
      <c r="EG24" s="119"/>
      <c r="EH24" s="119"/>
      <c r="EI24" s="119"/>
      <c r="EJ24" s="119"/>
      <c r="EK24" s="119"/>
      <c r="EL24" s="119"/>
      <c r="EM24" s="119"/>
      <c r="EN24" s="119"/>
      <c r="EO24" s="119"/>
      <c r="EP24" s="119"/>
      <c r="EQ24" s="119"/>
      <c r="ER24" s="119"/>
      <c r="ES24" s="119"/>
      <c r="ET24" s="119"/>
      <c r="EU24" s="119"/>
      <c r="EV24" s="119"/>
      <c r="EW24" s="119"/>
      <c r="EX24" s="119"/>
      <c r="EY24" s="119"/>
      <c r="EZ24" s="119"/>
      <c r="FA24" s="119"/>
      <c r="FB24" s="119"/>
      <c r="FC24" s="119"/>
      <c r="FD24" s="119"/>
      <c r="FE24" s="119"/>
      <c r="FF24" s="119"/>
      <c r="FG24" s="119"/>
      <c r="FH24" s="119"/>
      <c r="FI24" s="119"/>
      <c r="FJ24" s="119"/>
      <c r="FK24" s="119"/>
      <c r="FL24" s="119"/>
      <c r="FM24" s="119"/>
      <c r="FN24" s="119"/>
      <c r="FO24" s="119"/>
      <c r="FP24" s="119"/>
      <c r="FQ24" s="119"/>
      <c r="FR24" s="119"/>
      <c r="FS24" s="119"/>
      <c r="FT24" s="119"/>
      <c r="FU24" s="119"/>
      <c r="FV24" s="119"/>
      <c r="FW24" s="119"/>
      <c r="FX24" s="119"/>
      <c r="FY24" s="119"/>
      <c r="FZ24" s="119"/>
      <c r="GA24" s="119"/>
      <c r="GB24" s="119"/>
      <c r="GC24" s="119"/>
      <c r="GD24" s="119"/>
      <c r="GE24" s="119"/>
      <c r="GF24" s="119"/>
      <c r="GG24" s="119"/>
      <c r="GH24" s="119"/>
      <c r="GI24" s="119"/>
      <c r="GJ24" s="119"/>
      <c r="GK24" s="119"/>
      <c r="GL24" s="119"/>
      <c r="GM24" s="119"/>
      <c r="GN24" s="119"/>
      <c r="GO24" s="119"/>
      <c r="GP24" s="119"/>
      <c r="GQ24" s="119"/>
      <c r="GR24" s="119"/>
      <c r="GS24" s="119"/>
      <c r="GT24" s="119"/>
      <c r="GU24" s="119"/>
      <c r="GV24" s="119"/>
      <c r="GW24" s="119"/>
      <c r="GX24" s="119"/>
      <c r="GY24" s="119"/>
      <c r="GZ24" s="119"/>
      <c r="HA24" s="119"/>
      <c r="HB24" s="119"/>
      <c r="HC24" s="119"/>
      <c r="HD24" s="119"/>
      <c r="HE24" s="119"/>
      <c r="HF24" s="119"/>
      <c r="HG24" s="119"/>
      <c r="HH24" s="119"/>
      <c r="HI24" s="119"/>
      <c r="HJ24" s="119"/>
      <c r="HK24" s="119"/>
      <c r="HL24" s="119"/>
      <c r="HM24" s="119"/>
      <c r="HN24" s="119"/>
      <c r="HO24" s="119"/>
      <c r="HP24" s="119"/>
      <c r="HQ24" s="119"/>
      <c r="HR24" s="119"/>
      <c r="HS24" s="119"/>
      <c r="HT24" s="119"/>
      <c r="HU24" s="119"/>
      <c r="HV24" s="119"/>
      <c r="HW24" s="119"/>
      <c r="HX24" s="119"/>
      <c r="HY24" s="119"/>
      <c r="HZ24" s="119"/>
      <c r="IA24" s="119"/>
      <c r="IB24" s="119"/>
      <c r="IC24" s="119"/>
      <c r="ID24" s="119"/>
      <c r="IE24" s="119"/>
      <c r="IF24" s="119"/>
      <c r="IG24" s="119"/>
      <c r="IH24" s="119"/>
      <c r="II24" s="119"/>
      <c r="IJ24" s="119"/>
      <c r="IK24" s="119"/>
      <c r="IL24" s="119"/>
      <c r="IM24" s="119"/>
    </row>
    <row r="25" spans="1:247" s="5" customFormat="1" ht="15" hidden="1" x14ac:dyDescent="0.25">
      <c r="A25" s="258" t="s">
        <v>147</v>
      </c>
      <c r="B25" s="255"/>
      <c r="C25" s="255"/>
      <c r="D25" s="255"/>
      <c r="E25" s="255"/>
      <c r="F25" s="255"/>
      <c r="G25" s="255"/>
      <c r="H25" s="255"/>
      <c r="I25" s="256"/>
      <c r="J25" s="266">
        <v>0</v>
      </c>
      <c r="K25" s="267"/>
      <c r="L25" s="116"/>
      <c r="M25" s="117"/>
      <c r="N25" s="118"/>
      <c r="O25" s="118"/>
      <c r="P25" s="118"/>
      <c r="Q25" s="118"/>
      <c r="R25" s="118"/>
      <c r="S25" s="118"/>
      <c r="T25" s="23"/>
      <c r="U25" s="23"/>
      <c r="V25" s="23"/>
      <c r="AC25" s="21"/>
      <c r="AF25" s="119"/>
      <c r="AG25" s="119"/>
      <c r="AH25" s="119"/>
      <c r="AI25" s="119"/>
      <c r="AJ25" s="119"/>
      <c r="AK25" s="119"/>
      <c r="AL25" s="119"/>
      <c r="AM25" s="119"/>
      <c r="AN25" s="119"/>
      <c r="AO25" s="119"/>
      <c r="AP25" s="119"/>
      <c r="AQ25" s="119"/>
      <c r="AR25" s="119"/>
      <c r="AS25" s="119"/>
      <c r="AT25" s="119"/>
      <c r="AU25" s="119"/>
      <c r="AV25" s="119"/>
      <c r="AW25" s="119"/>
      <c r="AX25" s="119"/>
      <c r="AY25" s="119"/>
      <c r="AZ25" s="119"/>
      <c r="BA25" s="119"/>
      <c r="BB25" s="119"/>
      <c r="BC25" s="119"/>
      <c r="BD25" s="119"/>
      <c r="BE25" s="119"/>
      <c r="BF25" s="119"/>
      <c r="BG25" s="119"/>
      <c r="BH25" s="119"/>
      <c r="BI25" s="119"/>
      <c r="BJ25" s="119"/>
      <c r="BK25" s="119"/>
      <c r="BL25" s="119"/>
      <c r="BM25" s="119"/>
      <c r="BN25" s="119"/>
      <c r="BO25" s="119"/>
      <c r="BP25" s="119"/>
      <c r="BQ25" s="119"/>
      <c r="BR25" s="119"/>
      <c r="BS25" s="119"/>
      <c r="BT25" s="119"/>
      <c r="BU25" s="119"/>
      <c r="BV25" s="119"/>
      <c r="BW25" s="119"/>
      <c r="BX25" s="119"/>
      <c r="BY25" s="119"/>
      <c r="BZ25" s="119"/>
      <c r="CA25" s="119"/>
      <c r="CB25" s="119"/>
      <c r="CC25" s="119"/>
      <c r="CD25" s="119"/>
      <c r="CE25" s="119"/>
      <c r="CF25" s="119"/>
      <c r="CG25" s="119"/>
      <c r="CH25" s="119"/>
      <c r="CI25" s="119"/>
      <c r="CJ25" s="119"/>
      <c r="CK25" s="119"/>
      <c r="CL25" s="119"/>
      <c r="CM25" s="119"/>
      <c r="CN25" s="119"/>
      <c r="CO25" s="119"/>
      <c r="CP25" s="119"/>
      <c r="CQ25" s="119"/>
      <c r="CR25" s="119"/>
      <c r="CS25" s="119"/>
      <c r="CT25" s="119"/>
      <c r="CU25" s="119"/>
      <c r="CV25" s="119"/>
      <c r="CW25" s="119"/>
      <c r="CX25" s="119"/>
      <c r="CY25" s="119"/>
      <c r="CZ25" s="119"/>
      <c r="DA25" s="119"/>
      <c r="DB25" s="119"/>
      <c r="DC25" s="119"/>
      <c r="DD25" s="119"/>
      <c r="DE25" s="119"/>
      <c r="DF25" s="119"/>
      <c r="DG25" s="119"/>
      <c r="DH25" s="119"/>
      <c r="DI25" s="119"/>
      <c r="DJ25" s="119"/>
      <c r="DK25" s="119"/>
      <c r="DL25" s="119"/>
      <c r="DM25" s="119"/>
      <c r="DN25" s="119"/>
      <c r="DO25" s="119"/>
      <c r="DP25" s="119"/>
      <c r="DQ25" s="119"/>
      <c r="DR25" s="119"/>
      <c r="DS25" s="119"/>
      <c r="DT25" s="119"/>
      <c r="DU25" s="119"/>
      <c r="DV25" s="119"/>
      <c r="DW25" s="119"/>
      <c r="DX25" s="119"/>
      <c r="DY25" s="119"/>
      <c r="DZ25" s="119"/>
      <c r="EA25" s="119"/>
      <c r="EB25" s="119"/>
      <c r="EC25" s="119"/>
      <c r="ED25" s="119"/>
      <c r="EE25" s="119"/>
      <c r="EF25" s="119"/>
      <c r="EG25" s="119"/>
      <c r="EH25" s="119"/>
      <c r="EI25" s="119"/>
      <c r="EJ25" s="119"/>
      <c r="EK25" s="119"/>
      <c r="EL25" s="119"/>
      <c r="EM25" s="119"/>
      <c r="EN25" s="119"/>
      <c r="EO25" s="119"/>
      <c r="EP25" s="119"/>
      <c r="EQ25" s="119"/>
      <c r="ER25" s="119"/>
      <c r="ES25" s="119"/>
      <c r="ET25" s="119"/>
      <c r="EU25" s="119"/>
      <c r="EV25" s="119"/>
      <c r="EW25" s="119"/>
      <c r="EX25" s="119"/>
      <c r="EY25" s="119"/>
      <c r="EZ25" s="119"/>
      <c r="FA25" s="119"/>
      <c r="FB25" s="119"/>
      <c r="FC25" s="119"/>
      <c r="FD25" s="119"/>
      <c r="FE25" s="119"/>
      <c r="FF25" s="119"/>
      <c r="FG25" s="119"/>
      <c r="FH25" s="119"/>
      <c r="FI25" s="119"/>
      <c r="FJ25" s="119"/>
      <c r="FK25" s="119"/>
      <c r="FL25" s="119"/>
      <c r="FM25" s="119"/>
      <c r="FN25" s="119"/>
      <c r="FO25" s="119"/>
      <c r="FP25" s="119"/>
      <c r="FQ25" s="119"/>
      <c r="FR25" s="119"/>
      <c r="FS25" s="119"/>
      <c r="FT25" s="119"/>
      <c r="FU25" s="119"/>
      <c r="FV25" s="119"/>
      <c r="FW25" s="119"/>
      <c r="FX25" s="119"/>
      <c r="FY25" s="119"/>
      <c r="FZ25" s="119"/>
      <c r="GA25" s="119"/>
      <c r="GB25" s="119"/>
      <c r="GC25" s="119"/>
      <c r="GD25" s="119"/>
      <c r="GE25" s="119"/>
      <c r="GF25" s="119"/>
      <c r="GG25" s="119"/>
      <c r="GH25" s="119"/>
      <c r="GI25" s="119"/>
      <c r="GJ25" s="119"/>
      <c r="GK25" s="119"/>
      <c r="GL25" s="119"/>
      <c r="GM25" s="119"/>
      <c r="GN25" s="119"/>
      <c r="GO25" s="119"/>
      <c r="GP25" s="119"/>
      <c r="GQ25" s="119"/>
      <c r="GR25" s="119"/>
      <c r="GS25" s="119"/>
      <c r="GT25" s="119"/>
      <c r="GU25" s="119"/>
      <c r="GV25" s="119"/>
      <c r="GW25" s="119"/>
      <c r="GX25" s="119"/>
      <c r="GY25" s="119"/>
      <c r="GZ25" s="119"/>
      <c r="HA25" s="119"/>
      <c r="HB25" s="119"/>
      <c r="HC25" s="119"/>
      <c r="HD25" s="119"/>
      <c r="HE25" s="119"/>
      <c r="HF25" s="119"/>
      <c r="HG25" s="119"/>
      <c r="HH25" s="119"/>
      <c r="HI25" s="119"/>
      <c r="HJ25" s="119"/>
      <c r="HK25" s="119"/>
      <c r="HL25" s="119"/>
      <c r="HM25" s="119"/>
      <c r="HN25" s="119"/>
      <c r="HO25" s="119"/>
      <c r="HP25" s="119"/>
      <c r="HQ25" s="119"/>
      <c r="HR25" s="119"/>
      <c r="HS25" s="119"/>
      <c r="HT25" s="119"/>
      <c r="HU25" s="119"/>
      <c r="HV25" s="119"/>
      <c r="HW25" s="119"/>
      <c r="HX25" s="119"/>
      <c r="HY25" s="119"/>
      <c r="HZ25" s="119"/>
      <c r="IA25" s="119"/>
      <c r="IB25" s="119"/>
      <c r="IC25" s="119"/>
      <c r="ID25" s="119"/>
      <c r="IE25" s="119"/>
      <c r="IF25" s="119"/>
      <c r="IG25" s="119"/>
      <c r="IH25" s="119"/>
      <c r="II25" s="119"/>
      <c r="IJ25" s="119"/>
      <c r="IK25" s="119"/>
      <c r="IL25" s="119"/>
      <c r="IM25" s="119"/>
    </row>
    <row r="26" spans="1:247" s="5" customFormat="1" ht="15" hidden="1" x14ac:dyDescent="0.25">
      <c r="A26" s="254" t="s">
        <v>148</v>
      </c>
      <c r="B26" s="255"/>
      <c r="C26" s="255"/>
      <c r="D26" s="255"/>
      <c r="E26" s="255"/>
      <c r="F26" s="255"/>
      <c r="G26" s="255"/>
      <c r="H26" s="255"/>
      <c r="I26" s="256"/>
      <c r="J26" s="257">
        <v>0</v>
      </c>
      <c r="K26" s="257"/>
      <c r="L26" s="116"/>
      <c r="M26" s="117"/>
      <c r="N26" s="118"/>
      <c r="O26" s="118"/>
      <c r="P26" s="118"/>
      <c r="Q26" s="118"/>
      <c r="R26" s="118"/>
      <c r="S26" s="118"/>
      <c r="T26" s="23"/>
      <c r="U26" s="23"/>
      <c r="V26" s="23"/>
      <c r="AC26" s="21"/>
      <c r="AF26" s="119"/>
      <c r="AG26" s="119"/>
      <c r="AH26" s="119"/>
      <c r="AI26" s="119"/>
      <c r="AJ26" s="119"/>
      <c r="AK26" s="119"/>
      <c r="AL26" s="119"/>
      <c r="AM26" s="119"/>
      <c r="AN26" s="119"/>
      <c r="AO26" s="119"/>
      <c r="AP26" s="119"/>
      <c r="AQ26" s="119"/>
      <c r="AR26" s="119"/>
      <c r="AS26" s="119"/>
      <c r="AT26" s="119"/>
      <c r="AU26" s="119"/>
      <c r="AV26" s="119"/>
      <c r="AW26" s="119"/>
      <c r="AX26" s="119"/>
      <c r="AY26" s="119"/>
      <c r="AZ26" s="119"/>
      <c r="BA26" s="119"/>
      <c r="BB26" s="119"/>
      <c r="BC26" s="119"/>
      <c r="BD26" s="119"/>
      <c r="BE26" s="119"/>
      <c r="BF26" s="119"/>
      <c r="BG26" s="119"/>
      <c r="BH26" s="119"/>
      <c r="BI26" s="119"/>
      <c r="BJ26" s="119"/>
      <c r="BK26" s="119"/>
      <c r="BL26" s="119"/>
      <c r="BM26" s="119"/>
      <c r="BN26" s="119"/>
      <c r="BO26" s="119"/>
      <c r="BP26" s="119"/>
      <c r="BQ26" s="119"/>
      <c r="BR26" s="119"/>
      <c r="BS26" s="119"/>
      <c r="BT26" s="119"/>
      <c r="BU26" s="119"/>
      <c r="BV26" s="119"/>
      <c r="BW26" s="119"/>
      <c r="BX26" s="119"/>
      <c r="BY26" s="119"/>
      <c r="BZ26" s="119"/>
      <c r="CA26" s="119"/>
      <c r="CB26" s="119"/>
      <c r="CC26" s="119"/>
      <c r="CD26" s="119"/>
      <c r="CE26" s="119"/>
      <c r="CF26" s="119"/>
      <c r="CG26" s="119"/>
      <c r="CH26" s="119"/>
      <c r="CI26" s="119"/>
      <c r="CJ26" s="119"/>
      <c r="CK26" s="119"/>
      <c r="CL26" s="119"/>
      <c r="CM26" s="119"/>
      <c r="CN26" s="119"/>
      <c r="CO26" s="119"/>
      <c r="CP26" s="119"/>
      <c r="CQ26" s="119"/>
      <c r="CR26" s="119"/>
      <c r="CS26" s="119"/>
      <c r="CT26" s="119"/>
      <c r="CU26" s="119"/>
      <c r="CV26" s="119"/>
      <c r="CW26" s="119"/>
      <c r="CX26" s="119"/>
      <c r="CY26" s="119"/>
      <c r="CZ26" s="119"/>
      <c r="DA26" s="119"/>
      <c r="DB26" s="119"/>
      <c r="DC26" s="119"/>
      <c r="DD26" s="119"/>
      <c r="DE26" s="119"/>
      <c r="DF26" s="119"/>
      <c r="DG26" s="119"/>
      <c r="DH26" s="119"/>
      <c r="DI26" s="119"/>
      <c r="DJ26" s="119"/>
      <c r="DK26" s="119"/>
      <c r="DL26" s="119"/>
      <c r="DM26" s="119"/>
      <c r="DN26" s="119"/>
      <c r="DO26" s="119"/>
      <c r="DP26" s="119"/>
      <c r="DQ26" s="119"/>
      <c r="DR26" s="119"/>
      <c r="DS26" s="119"/>
      <c r="DT26" s="119"/>
      <c r="DU26" s="119"/>
      <c r="DV26" s="119"/>
      <c r="DW26" s="119"/>
      <c r="DX26" s="119"/>
      <c r="DY26" s="119"/>
      <c r="DZ26" s="119"/>
      <c r="EA26" s="119"/>
      <c r="EB26" s="119"/>
      <c r="EC26" s="119"/>
      <c r="ED26" s="119"/>
      <c r="EE26" s="119"/>
      <c r="EF26" s="119"/>
      <c r="EG26" s="119"/>
      <c r="EH26" s="119"/>
      <c r="EI26" s="119"/>
      <c r="EJ26" s="119"/>
      <c r="EK26" s="119"/>
      <c r="EL26" s="119"/>
      <c r="EM26" s="119"/>
      <c r="EN26" s="119"/>
      <c r="EO26" s="119"/>
      <c r="EP26" s="119"/>
      <c r="EQ26" s="119"/>
      <c r="ER26" s="119"/>
      <c r="ES26" s="119"/>
      <c r="ET26" s="119"/>
      <c r="EU26" s="119"/>
      <c r="EV26" s="119"/>
      <c r="EW26" s="119"/>
      <c r="EX26" s="119"/>
      <c r="EY26" s="119"/>
      <c r="EZ26" s="119"/>
      <c r="FA26" s="119"/>
      <c r="FB26" s="119"/>
      <c r="FC26" s="119"/>
      <c r="FD26" s="119"/>
      <c r="FE26" s="119"/>
      <c r="FF26" s="119"/>
      <c r="FG26" s="119"/>
      <c r="FH26" s="119"/>
      <c r="FI26" s="119"/>
      <c r="FJ26" s="119"/>
      <c r="FK26" s="119"/>
      <c r="FL26" s="119"/>
      <c r="FM26" s="119"/>
      <c r="FN26" s="119"/>
      <c r="FO26" s="119"/>
      <c r="FP26" s="119"/>
      <c r="FQ26" s="119"/>
      <c r="FR26" s="119"/>
      <c r="FS26" s="119"/>
      <c r="FT26" s="119"/>
      <c r="FU26" s="119"/>
      <c r="FV26" s="119"/>
      <c r="FW26" s="119"/>
      <c r="FX26" s="119"/>
      <c r="FY26" s="119"/>
      <c r="FZ26" s="119"/>
      <c r="GA26" s="119"/>
      <c r="GB26" s="119"/>
      <c r="GC26" s="119"/>
      <c r="GD26" s="119"/>
      <c r="GE26" s="119"/>
      <c r="GF26" s="119"/>
      <c r="GG26" s="119"/>
      <c r="GH26" s="119"/>
      <c r="GI26" s="119"/>
      <c r="GJ26" s="119"/>
      <c r="GK26" s="119"/>
      <c r="GL26" s="119"/>
      <c r="GM26" s="119"/>
      <c r="GN26" s="119"/>
      <c r="GO26" s="119"/>
      <c r="GP26" s="119"/>
      <c r="GQ26" s="119"/>
      <c r="GR26" s="119"/>
      <c r="GS26" s="119"/>
      <c r="GT26" s="119"/>
      <c r="GU26" s="119"/>
      <c r="GV26" s="119"/>
      <c r="GW26" s="119"/>
      <c r="GX26" s="119"/>
      <c r="GY26" s="119"/>
      <c r="GZ26" s="119"/>
      <c r="HA26" s="119"/>
      <c r="HB26" s="119"/>
      <c r="HC26" s="119"/>
      <c r="HD26" s="119"/>
      <c r="HE26" s="119"/>
      <c r="HF26" s="119"/>
      <c r="HG26" s="119"/>
      <c r="HH26" s="119"/>
      <c r="HI26" s="119"/>
      <c r="HJ26" s="119"/>
      <c r="HK26" s="119"/>
      <c r="HL26" s="119"/>
      <c r="HM26" s="119"/>
      <c r="HN26" s="119"/>
      <c r="HO26" s="119"/>
      <c r="HP26" s="119"/>
      <c r="HQ26" s="119"/>
      <c r="HR26" s="119"/>
      <c r="HS26" s="119"/>
      <c r="HT26" s="119"/>
      <c r="HU26" s="119"/>
      <c r="HV26" s="119"/>
      <c r="HW26" s="119"/>
      <c r="HX26" s="119"/>
      <c r="HY26" s="119"/>
      <c r="HZ26" s="119"/>
      <c r="IA26" s="119"/>
      <c r="IB26" s="119"/>
      <c r="IC26" s="119"/>
      <c r="ID26" s="119"/>
      <c r="IE26" s="119"/>
      <c r="IF26" s="119"/>
      <c r="IG26" s="119"/>
      <c r="IH26" s="119"/>
      <c r="II26" s="119"/>
      <c r="IJ26" s="119"/>
      <c r="IK26" s="119"/>
      <c r="IL26" s="119"/>
      <c r="IM26" s="119"/>
    </row>
    <row r="27" spans="1:247" s="5" customFormat="1" ht="15" hidden="1" x14ac:dyDescent="0.25">
      <c r="A27" s="258" t="s">
        <v>149</v>
      </c>
      <c r="B27" s="255"/>
      <c r="C27" s="255"/>
      <c r="D27" s="255"/>
      <c r="E27" s="255"/>
      <c r="F27" s="255"/>
      <c r="G27" s="255"/>
      <c r="H27" s="255"/>
      <c r="I27" s="256"/>
      <c r="J27" s="257">
        <v>0</v>
      </c>
      <c r="K27" s="257"/>
      <c r="L27" s="116"/>
      <c r="M27" s="117"/>
      <c r="N27" s="118"/>
      <c r="O27" s="118"/>
      <c r="P27" s="118"/>
      <c r="Q27" s="118"/>
      <c r="R27" s="118"/>
      <c r="S27" s="118"/>
      <c r="T27" s="23"/>
      <c r="U27" s="23"/>
      <c r="V27" s="23"/>
      <c r="AC27" s="21"/>
      <c r="AF27" s="119"/>
      <c r="AG27" s="119"/>
      <c r="AH27" s="119"/>
      <c r="AI27" s="119"/>
      <c r="AJ27" s="119"/>
      <c r="AK27" s="119"/>
      <c r="AL27" s="119"/>
      <c r="AM27" s="119"/>
      <c r="AN27" s="119"/>
      <c r="AO27" s="119"/>
      <c r="AP27" s="119"/>
      <c r="AQ27" s="119"/>
      <c r="AR27" s="119"/>
      <c r="AS27" s="119"/>
      <c r="AT27" s="119"/>
      <c r="AU27" s="119"/>
      <c r="AV27" s="119"/>
      <c r="AW27" s="119"/>
      <c r="AX27" s="119"/>
      <c r="AY27" s="119"/>
      <c r="AZ27" s="119"/>
      <c r="BA27" s="119"/>
      <c r="BB27" s="119"/>
      <c r="BC27" s="119"/>
      <c r="BD27" s="119"/>
      <c r="BE27" s="119"/>
      <c r="BF27" s="119"/>
      <c r="BG27" s="119"/>
      <c r="BH27" s="119"/>
      <c r="BI27" s="119"/>
      <c r="BJ27" s="119"/>
      <c r="BK27" s="119"/>
      <c r="BL27" s="119"/>
      <c r="BM27" s="119"/>
      <c r="BN27" s="119"/>
      <c r="BO27" s="119"/>
      <c r="BP27" s="119"/>
      <c r="BQ27" s="119"/>
      <c r="BR27" s="119"/>
      <c r="BS27" s="119"/>
      <c r="BT27" s="119"/>
      <c r="BU27" s="119"/>
      <c r="BV27" s="119"/>
      <c r="BW27" s="119"/>
      <c r="BX27" s="119"/>
      <c r="BY27" s="119"/>
      <c r="BZ27" s="119"/>
      <c r="CA27" s="119"/>
      <c r="CB27" s="119"/>
      <c r="CC27" s="119"/>
      <c r="CD27" s="119"/>
      <c r="CE27" s="119"/>
      <c r="CF27" s="119"/>
      <c r="CG27" s="119"/>
      <c r="CH27" s="119"/>
      <c r="CI27" s="119"/>
      <c r="CJ27" s="119"/>
      <c r="CK27" s="119"/>
      <c r="CL27" s="119"/>
      <c r="CM27" s="119"/>
      <c r="CN27" s="119"/>
      <c r="CO27" s="119"/>
      <c r="CP27" s="119"/>
      <c r="CQ27" s="119"/>
      <c r="CR27" s="119"/>
      <c r="CS27" s="119"/>
      <c r="CT27" s="119"/>
      <c r="CU27" s="119"/>
      <c r="CV27" s="119"/>
      <c r="CW27" s="119"/>
      <c r="CX27" s="119"/>
      <c r="CY27" s="119"/>
      <c r="CZ27" s="119"/>
      <c r="DA27" s="119"/>
      <c r="DB27" s="119"/>
      <c r="DC27" s="119"/>
      <c r="DD27" s="119"/>
      <c r="DE27" s="119"/>
      <c r="DF27" s="119"/>
      <c r="DG27" s="119"/>
      <c r="DH27" s="119"/>
      <c r="DI27" s="119"/>
      <c r="DJ27" s="119"/>
      <c r="DK27" s="119"/>
      <c r="DL27" s="119"/>
      <c r="DM27" s="119"/>
      <c r="DN27" s="119"/>
      <c r="DO27" s="119"/>
      <c r="DP27" s="119"/>
      <c r="DQ27" s="119"/>
      <c r="DR27" s="119"/>
      <c r="DS27" s="119"/>
      <c r="DT27" s="119"/>
      <c r="DU27" s="119"/>
      <c r="DV27" s="119"/>
      <c r="DW27" s="119"/>
      <c r="DX27" s="119"/>
      <c r="DY27" s="119"/>
      <c r="DZ27" s="119"/>
      <c r="EA27" s="119"/>
      <c r="EB27" s="119"/>
      <c r="EC27" s="119"/>
      <c r="ED27" s="119"/>
      <c r="EE27" s="119"/>
      <c r="EF27" s="119"/>
      <c r="EG27" s="119"/>
      <c r="EH27" s="119"/>
      <c r="EI27" s="119"/>
      <c r="EJ27" s="119"/>
      <c r="EK27" s="119"/>
      <c r="EL27" s="119"/>
      <c r="EM27" s="119"/>
      <c r="EN27" s="119"/>
      <c r="EO27" s="119"/>
      <c r="EP27" s="119"/>
      <c r="EQ27" s="119"/>
      <c r="ER27" s="119"/>
      <c r="ES27" s="119"/>
      <c r="ET27" s="119"/>
      <c r="EU27" s="119"/>
      <c r="EV27" s="119"/>
      <c r="EW27" s="119"/>
      <c r="EX27" s="119"/>
      <c r="EY27" s="119"/>
      <c r="EZ27" s="119"/>
      <c r="FA27" s="119"/>
      <c r="FB27" s="119"/>
      <c r="FC27" s="119"/>
      <c r="FD27" s="119"/>
      <c r="FE27" s="119"/>
      <c r="FF27" s="119"/>
      <c r="FG27" s="119"/>
      <c r="FH27" s="119"/>
      <c r="FI27" s="119"/>
      <c r="FJ27" s="119"/>
      <c r="FK27" s="119"/>
      <c r="FL27" s="119"/>
      <c r="FM27" s="119"/>
      <c r="FN27" s="119"/>
      <c r="FO27" s="119"/>
      <c r="FP27" s="119"/>
      <c r="FQ27" s="119"/>
      <c r="FR27" s="119"/>
      <c r="FS27" s="119"/>
      <c r="FT27" s="119"/>
      <c r="FU27" s="119"/>
      <c r="FV27" s="119"/>
      <c r="FW27" s="119"/>
      <c r="FX27" s="119"/>
      <c r="FY27" s="119"/>
      <c r="FZ27" s="119"/>
      <c r="GA27" s="119"/>
      <c r="GB27" s="119"/>
      <c r="GC27" s="119"/>
      <c r="GD27" s="119"/>
      <c r="GE27" s="119"/>
      <c r="GF27" s="119"/>
      <c r="GG27" s="119"/>
      <c r="GH27" s="119"/>
      <c r="GI27" s="119"/>
      <c r="GJ27" s="119"/>
      <c r="GK27" s="119"/>
      <c r="GL27" s="119"/>
      <c r="GM27" s="119"/>
      <c r="GN27" s="119"/>
      <c r="GO27" s="119"/>
      <c r="GP27" s="119"/>
      <c r="GQ27" s="119"/>
      <c r="GR27" s="119"/>
      <c r="GS27" s="119"/>
      <c r="GT27" s="119"/>
      <c r="GU27" s="119"/>
      <c r="GV27" s="119"/>
      <c r="GW27" s="119"/>
      <c r="GX27" s="119"/>
      <c r="GY27" s="119"/>
      <c r="GZ27" s="119"/>
      <c r="HA27" s="119"/>
      <c r="HB27" s="119"/>
      <c r="HC27" s="119"/>
      <c r="HD27" s="119"/>
      <c r="HE27" s="119"/>
      <c r="HF27" s="119"/>
      <c r="HG27" s="119"/>
      <c r="HH27" s="119"/>
      <c r="HI27" s="119"/>
      <c r="HJ27" s="119"/>
      <c r="HK27" s="119"/>
      <c r="HL27" s="119"/>
      <c r="HM27" s="119"/>
      <c r="HN27" s="119"/>
      <c r="HO27" s="119"/>
      <c r="HP27" s="119"/>
      <c r="HQ27" s="119"/>
      <c r="HR27" s="119"/>
      <c r="HS27" s="119"/>
      <c r="HT27" s="119"/>
      <c r="HU27" s="119"/>
      <c r="HV27" s="119"/>
      <c r="HW27" s="119"/>
      <c r="HX27" s="119"/>
      <c r="HY27" s="119"/>
      <c r="HZ27" s="119"/>
      <c r="IA27" s="119"/>
      <c r="IB27" s="119"/>
      <c r="IC27" s="119"/>
      <c r="ID27" s="119"/>
      <c r="IE27" s="119"/>
      <c r="IF27" s="119"/>
      <c r="IG27" s="119"/>
      <c r="IH27" s="119"/>
      <c r="II27" s="119"/>
      <c r="IJ27" s="119"/>
      <c r="IK27" s="119"/>
      <c r="IL27" s="119"/>
      <c r="IM27" s="119"/>
    </row>
    <row r="28" spans="1:247" s="5" customFormat="1" ht="15" hidden="1" x14ac:dyDescent="0.25">
      <c r="A28" s="258" t="s">
        <v>150</v>
      </c>
      <c r="B28" s="255"/>
      <c r="C28" s="255"/>
      <c r="D28" s="255"/>
      <c r="E28" s="255"/>
      <c r="F28" s="255"/>
      <c r="G28" s="255"/>
      <c r="H28" s="255"/>
      <c r="I28" s="256"/>
      <c r="J28" s="261">
        <v>0</v>
      </c>
      <c r="K28" s="261"/>
      <c r="L28" s="116"/>
      <c r="M28" s="117"/>
      <c r="N28" s="118"/>
      <c r="O28" s="118"/>
      <c r="P28" s="118"/>
      <c r="Q28" s="118"/>
      <c r="R28" s="118"/>
      <c r="S28" s="118"/>
      <c r="T28" s="23"/>
      <c r="U28" s="23"/>
      <c r="V28" s="23"/>
      <c r="AC28" s="21"/>
      <c r="AF28" s="119"/>
      <c r="AG28" s="119"/>
      <c r="AH28" s="119"/>
      <c r="AI28" s="119"/>
      <c r="AJ28" s="119"/>
      <c r="AK28" s="119"/>
      <c r="AL28" s="119"/>
      <c r="AM28" s="119"/>
      <c r="AN28" s="119"/>
      <c r="AO28" s="119"/>
      <c r="AP28" s="119"/>
      <c r="AQ28" s="119"/>
      <c r="AR28" s="119"/>
      <c r="AS28" s="119"/>
      <c r="AT28" s="119"/>
      <c r="AU28" s="119"/>
      <c r="AV28" s="119"/>
      <c r="AW28" s="119"/>
      <c r="AX28" s="119"/>
      <c r="AY28" s="119"/>
      <c r="AZ28" s="119"/>
      <c r="BA28" s="119"/>
      <c r="BB28" s="119"/>
      <c r="BC28" s="119"/>
      <c r="BD28" s="119"/>
      <c r="BE28" s="119"/>
      <c r="BF28" s="119"/>
      <c r="BG28" s="119"/>
      <c r="BH28" s="119"/>
      <c r="BI28" s="119"/>
      <c r="BJ28" s="119"/>
      <c r="BK28" s="119"/>
      <c r="BL28" s="119"/>
      <c r="BM28" s="119"/>
      <c r="BN28" s="119"/>
      <c r="BO28" s="119"/>
      <c r="BP28" s="119"/>
      <c r="BQ28" s="119"/>
      <c r="BR28" s="119"/>
      <c r="BS28" s="119"/>
      <c r="BT28" s="119"/>
      <c r="BU28" s="119"/>
      <c r="BV28" s="119"/>
      <c r="BW28" s="119"/>
      <c r="BX28" s="119"/>
      <c r="BY28" s="119"/>
      <c r="BZ28" s="119"/>
      <c r="CA28" s="119"/>
      <c r="CB28" s="119"/>
      <c r="CC28" s="119"/>
      <c r="CD28" s="119"/>
      <c r="CE28" s="119"/>
      <c r="CF28" s="119"/>
      <c r="CG28" s="119"/>
      <c r="CH28" s="119"/>
      <c r="CI28" s="119"/>
      <c r="CJ28" s="119"/>
      <c r="CK28" s="119"/>
      <c r="CL28" s="119"/>
      <c r="CM28" s="119"/>
      <c r="CN28" s="119"/>
      <c r="CO28" s="119"/>
      <c r="CP28" s="119"/>
      <c r="CQ28" s="119"/>
      <c r="CR28" s="119"/>
      <c r="CS28" s="119"/>
      <c r="CT28" s="119"/>
      <c r="CU28" s="119"/>
      <c r="CV28" s="119"/>
      <c r="CW28" s="119"/>
      <c r="CX28" s="119"/>
      <c r="CY28" s="119"/>
      <c r="CZ28" s="119"/>
      <c r="DA28" s="119"/>
      <c r="DB28" s="119"/>
      <c r="DC28" s="119"/>
      <c r="DD28" s="119"/>
      <c r="DE28" s="119"/>
      <c r="DF28" s="119"/>
      <c r="DG28" s="119"/>
      <c r="DH28" s="119"/>
      <c r="DI28" s="119"/>
      <c r="DJ28" s="119"/>
      <c r="DK28" s="119"/>
      <c r="DL28" s="119"/>
      <c r="DM28" s="119"/>
      <c r="DN28" s="119"/>
      <c r="DO28" s="119"/>
      <c r="DP28" s="119"/>
      <c r="DQ28" s="119"/>
      <c r="DR28" s="119"/>
      <c r="DS28" s="119"/>
      <c r="DT28" s="119"/>
      <c r="DU28" s="119"/>
      <c r="DV28" s="119"/>
      <c r="DW28" s="119"/>
      <c r="DX28" s="119"/>
      <c r="DY28" s="119"/>
      <c r="DZ28" s="119"/>
      <c r="EA28" s="119"/>
      <c r="EB28" s="119"/>
      <c r="EC28" s="119"/>
      <c r="ED28" s="119"/>
      <c r="EE28" s="119"/>
      <c r="EF28" s="119"/>
      <c r="EG28" s="119"/>
      <c r="EH28" s="119"/>
      <c r="EI28" s="119"/>
      <c r="EJ28" s="119"/>
      <c r="EK28" s="119"/>
      <c r="EL28" s="119"/>
      <c r="EM28" s="119"/>
      <c r="EN28" s="119"/>
      <c r="EO28" s="119"/>
      <c r="EP28" s="119"/>
      <c r="EQ28" s="119"/>
      <c r="ER28" s="119"/>
      <c r="ES28" s="119"/>
      <c r="ET28" s="119"/>
      <c r="EU28" s="119"/>
      <c r="EV28" s="119"/>
      <c r="EW28" s="119"/>
      <c r="EX28" s="119"/>
      <c r="EY28" s="119"/>
      <c r="EZ28" s="119"/>
      <c r="FA28" s="119"/>
      <c r="FB28" s="119"/>
      <c r="FC28" s="119"/>
      <c r="FD28" s="119"/>
      <c r="FE28" s="119"/>
      <c r="FF28" s="119"/>
      <c r="FG28" s="119"/>
      <c r="FH28" s="119"/>
      <c r="FI28" s="119"/>
      <c r="FJ28" s="119"/>
      <c r="FK28" s="119"/>
      <c r="FL28" s="119"/>
      <c r="FM28" s="119"/>
      <c r="FN28" s="119"/>
      <c r="FO28" s="119"/>
      <c r="FP28" s="119"/>
      <c r="FQ28" s="119"/>
      <c r="FR28" s="119"/>
      <c r="FS28" s="119"/>
      <c r="FT28" s="119"/>
      <c r="FU28" s="119"/>
      <c r="FV28" s="119"/>
      <c r="FW28" s="119"/>
      <c r="FX28" s="119"/>
      <c r="FY28" s="119"/>
      <c r="FZ28" s="119"/>
      <c r="GA28" s="119"/>
      <c r="GB28" s="119"/>
      <c r="GC28" s="119"/>
      <c r="GD28" s="119"/>
      <c r="GE28" s="119"/>
      <c r="GF28" s="119"/>
      <c r="GG28" s="119"/>
      <c r="GH28" s="119"/>
      <c r="GI28" s="119"/>
      <c r="GJ28" s="119"/>
      <c r="GK28" s="119"/>
      <c r="GL28" s="119"/>
      <c r="GM28" s="119"/>
      <c r="GN28" s="119"/>
      <c r="GO28" s="119"/>
      <c r="GP28" s="119"/>
      <c r="GQ28" s="119"/>
      <c r="GR28" s="119"/>
      <c r="GS28" s="119"/>
      <c r="GT28" s="119"/>
      <c r="GU28" s="119"/>
      <c r="GV28" s="119"/>
      <c r="GW28" s="119"/>
      <c r="GX28" s="119"/>
      <c r="GY28" s="119"/>
      <c r="GZ28" s="119"/>
      <c r="HA28" s="119"/>
      <c r="HB28" s="119"/>
      <c r="HC28" s="119"/>
      <c r="HD28" s="119"/>
      <c r="HE28" s="119"/>
      <c r="HF28" s="119"/>
      <c r="HG28" s="119"/>
      <c r="HH28" s="119"/>
      <c r="HI28" s="119"/>
      <c r="HJ28" s="119"/>
      <c r="HK28" s="119"/>
      <c r="HL28" s="119"/>
      <c r="HM28" s="119"/>
      <c r="HN28" s="119"/>
      <c r="HO28" s="119"/>
      <c r="HP28" s="119"/>
      <c r="HQ28" s="119"/>
      <c r="HR28" s="119"/>
      <c r="HS28" s="119"/>
      <c r="HT28" s="119"/>
      <c r="HU28" s="119"/>
      <c r="HV28" s="119"/>
      <c r="HW28" s="119"/>
      <c r="HX28" s="119"/>
      <c r="HY28" s="119"/>
      <c r="HZ28" s="119"/>
      <c r="IA28" s="119"/>
      <c r="IB28" s="119"/>
      <c r="IC28" s="119"/>
      <c r="ID28" s="119"/>
      <c r="IE28" s="119"/>
      <c r="IF28" s="119"/>
      <c r="IG28" s="119"/>
      <c r="IH28" s="119"/>
      <c r="II28" s="119"/>
      <c r="IJ28" s="119"/>
      <c r="IK28" s="119"/>
      <c r="IL28" s="119"/>
      <c r="IM28" s="119"/>
    </row>
    <row r="29" spans="1:247" s="5" customFormat="1" ht="15" hidden="1" x14ac:dyDescent="0.25">
      <c r="A29" s="258" t="s">
        <v>151</v>
      </c>
      <c r="B29" s="255"/>
      <c r="C29" s="255"/>
      <c r="D29" s="255"/>
      <c r="E29" s="255"/>
      <c r="F29" s="255"/>
      <c r="G29" s="255"/>
      <c r="H29" s="255"/>
      <c r="I29" s="256"/>
      <c r="J29" s="261">
        <v>0</v>
      </c>
      <c r="K29" s="261"/>
      <c r="L29" s="116"/>
      <c r="M29" s="117"/>
      <c r="N29" s="118"/>
      <c r="O29" s="118"/>
      <c r="P29" s="118"/>
      <c r="Q29" s="118"/>
      <c r="R29" s="118"/>
      <c r="S29" s="118"/>
      <c r="T29" s="23"/>
      <c r="U29" s="23"/>
      <c r="V29" s="23"/>
      <c r="AC29" s="21"/>
      <c r="AF29" s="119"/>
      <c r="AG29" s="119"/>
      <c r="AH29" s="119"/>
      <c r="AI29" s="119"/>
      <c r="AJ29" s="119"/>
      <c r="AK29" s="119"/>
      <c r="AL29" s="119"/>
      <c r="AM29" s="119"/>
      <c r="AN29" s="119"/>
      <c r="AO29" s="119"/>
      <c r="AP29" s="119"/>
      <c r="AQ29" s="119"/>
      <c r="AR29" s="119"/>
      <c r="AS29" s="119"/>
      <c r="AT29" s="119"/>
      <c r="AU29" s="119"/>
      <c r="AV29" s="119"/>
      <c r="AW29" s="119"/>
      <c r="AX29" s="119"/>
      <c r="AY29" s="119"/>
      <c r="AZ29" s="119"/>
      <c r="BA29" s="119"/>
      <c r="BB29" s="119"/>
      <c r="BC29" s="119"/>
      <c r="BD29" s="119"/>
      <c r="BE29" s="119"/>
      <c r="BF29" s="119"/>
      <c r="BG29" s="119"/>
      <c r="BH29" s="119"/>
      <c r="BI29" s="119"/>
      <c r="BJ29" s="119"/>
      <c r="BK29" s="119"/>
      <c r="BL29" s="119"/>
      <c r="BM29" s="119"/>
      <c r="BN29" s="119"/>
      <c r="BO29" s="119"/>
      <c r="BP29" s="119"/>
      <c r="BQ29" s="119"/>
      <c r="BR29" s="119"/>
      <c r="BS29" s="119"/>
      <c r="BT29" s="119"/>
      <c r="BU29" s="119"/>
      <c r="BV29" s="119"/>
      <c r="BW29" s="119"/>
      <c r="BX29" s="119"/>
      <c r="BY29" s="119"/>
      <c r="BZ29" s="119"/>
      <c r="CA29" s="119"/>
      <c r="CB29" s="119"/>
      <c r="CC29" s="119"/>
      <c r="CD29" s="119"/>
      <c r="CE29" s="119"/>
      <c r="CF29" s="119"/>
      <c r="CG29" s="119"/>
      <c r="CH29" s="119"/>
      <c r="CI29" s="119"/>
      <c r="CJ29" s="119"/>
      <c r="CK29" s="119"/>
      <c r="CL29" s="119"/>
      <c r="CM29" s="119"/>
      <c r="CN29" s="119"/>
      <c r="CO29" s="119"/>
      <c r="CP29" s="119"/>
      <c r="CQ29" s="119"/>
      <c r="CR29" s="119"/>
      <c r="CS29" s="119"/>
      <c r="CT29" s="119"/>
      <c r="CU29" s="119"/>
      <c r="CV29" s="119"/>
      <c r="CW29" s="119"/>
      <c r="CX29" s="119"/>
      <c r="CY29" s="119"/>
      <c r="CZ29" s="119"/>
      <c r="DA29" s="119"/>
      <c r="DB29" s="119"/>
      <c r="DC29" s="119"/>
      <c r="DD29" s="119"/>
      <c r="DE29" s="119"/>
      <c r="DF29" s="119"/>
      <c r="DG29" s="119"/>
      <c r="DH29" s="119"/>
      <c r="DI29" s="119"/>
      <c r="DJ29" s="119"/>
      <c r="DK29" s="119"/>
      <c r="DL29" s="119"/>
      <c r="DM29" s="119"/>
      <c r="DN29" s="119"/>
      <c r="DO29" s="119"/>
      <c r="DP29" s="119"/>
      <c r="DQ29" s="119"/>
      <c r="DR29" s="119"/>
      <c r="DS29" s="119"/>
      <c r="DT29" s="119"/>
      <c r="DU29" s="119"/>
      <c r="DV29" s="119"/>
      <c r="DW29" s="119"/>
      <c r="DX29" s="119"/>
      <c r="DY29" s="119"/>
      <c r="DZ29" s="119"/>
      <c r="EA29" s="119"/>
      <c r="EB29" s="119"/>
      <c r="EC29" s="119"/>
      <c r="ED29" s="119"/>
      <c r="EE29" s="119"/>
      <c r="EF29" s="119"/>
      <c r="EG29" s="119"/>
      <c r="EH29" s="119"/>
      <c r="EI29" s="119"/>
      <c r="EJ29" s="119"/>
      <c r="EK29" s="119"/>
      <c r="EL29" s="119"/>
      <c r="EM29" s="119"/>
      <c r="EN29" s="119"/>
      <c r="EO29" s="119"/>
      <c r="EP29" s="119"/>
      <c r="EQ29" s="119"/>
      <c r="ER29" s="119"/>
      <c r="ES29" s="119"/>
      <c r="ET29" s="119"/>
      <c r="EU29" s="119"/>
      <c r="EV29" s="119"/>
      <c r="EW29" s="119"/>
      <c r="EX29" s="119"/>
      <c r="EY29" s="119"/>
      <c r="EZ29" s="119"/>
      <c r="FA29" s="119"/>
      <c r="FB29" s="119"/>
      <c r="FC29" s="119"/>
      <c r="FD29" s="119"/>
      <c r="FE29" s="119"/>
      <c r="FF29" s="119"/>
      <c r="FG29" s="119"/>
      <c r="FH29" s="119"/>
      <c r="FI29" s="119"/>
      <c r="FJ29" s="119"/>
      <c r="FK29" s="119"/>
      <c r="FL29" s="119"/>
      <c r="FM29" s="119"/>
      <c r="FN29" s="119"/>
      <c r="FO29" s="119"/>
      <c r="FP29" s="119"/>
      <c r="FQ29" s="119"/>
      <c r="FR29" s="119"/>
      <c r="FS29" s="119"/>
      <c r="FT29" s="119"/>
      <c r="FU29" s="119"/>
      <c r="FV29" s="119"/>
      <c r="FW29" s="119"/>
      <c r="FX29" s="119"/>
      <c r="FY29" s="119"/>
      <c r="FZ29" s="119"/>
      <c r="GA29" s="119"/>
      <c r="GB29" s="119"/>
      <c r="GC29" s="119"/>
      <c r="GD29" s="119"/>
      <c r="GE29" s="119"/>
      <c r="GF29" s="119"/>
      <c r="GG29" s="119"/>
      <c r="GH29" s="119"/>
      <c r="GI29" s="119"/>
      <c r="GJ29" s="119"/>
      <c r="GK29" s="119"/>
      <c r="GL29" s="119"/>
      <c r="GM29" s="119"/>
      <c r="GN29" s="119"/>
      <c r="GO29" s="119"/>
      <c r="GP29" s="119"/>
      <c r="GQ29" s="119"/>
      <c r="GR29" s="119"/>
      <c r="GS29" s="119"/>
      <c r="GT29" s="119"/>
      <c r="GU29" s="119"/>
      <c r="GV29" s="119"/>
      <c r="GW29" s="119"/>
      <c r="GX29" s="119"/>
      <c r="GY29" s="119"/>
      <c r="GZ29" s="119"/>
      <c r="HA29" s="119"/>
      <c r="HB29" s="119"/>
      <c r="HC29" s="119"/>
      <c r="HD29" s="119"/>
      <c r="HE29" s="119"/>
      <c r="HF29" s="119"/>
      <c r="HG29" s="119"/>
      <c r="HH29" s="119"/>
      <c r="HI29" s="119"/>
      <c r="HJ29" s="119"/>
      <c r="HK29" s="119"/>
      <c r="HL29" s="119"/>
      <c r="HM29" s="119"/>
      <c r="HN29" s="119"/>
      <c r="HO29" s="119"/>
      <c r="HP29" s="119"/>
      <c r="HQ29" s="119"/>
      <c r="HR29" s="119"/>
      <c r="HS29" s="119"/>
      <c r="HT29" s="119"/>
      <c r="HU29" s="119"/>
      <c r="HV29" s="119"/>
      <c r="HW29" s="119"/>
      <c r="HX29" s="119"/>
      <c r="HY29" s="119"/>
      <c r="HZ29" s="119"/>
      <c r="IA29" s="119"/>
      <c r="IB29" s="119"/>
      <c r="IC29" s="119"/>
      <c r="ID29" s="119"/>
      <c r="IE29" s="119"/>
      <c r="IF29" s="119"/>
      <c r="IG29" s="119"/>
      <c r="IH29" s="119"/>
      <c r="II29" s="119"/>
      <c r="IJ29" s="119"/>
      <c r="IK29" s="119"/>
      <c r="IL29" s="119"/>
      <c r="IM29" s="119"/>
    </row>
    <row r="30" spans="1:247" s="6" customFormat="1" ht="15" hidden="1" x14ac:dyDescent="0.25">
      <c r="A30" s="258"/>
      <c r="B30" s="255"/>
      <c r="C30" s="255"/>
      <c r="D30" s="255"/>
      <c r="E30" s="255"/>
      <c r="F30" s="255"/>
      <c r="G30" s="255"/>
      <c r="H30" s="255"/>
      <c r="I30" s="256"/>
      <c r="J30" s="120"/>
      <c r="K30" s="121"/>
      <c r="L30" s="107"/>
      <c r="M30" s="107"/>
      <c r="N30" s="108"/>
      <c r="O30" s="108"/>
      <c r="P30" s="108"/>
      <c r="Q30" s="108"/>
      <c r="R30" s="108"/>
      <c r="S30" s="108"/>
      <c r="T30" s="23"/>
      <c r="U30" s="23"/>
      <c r="V30" s="23"/>
      <c r="W30" s="5"/>
      <c r="X30" s="5"/>
      <c r="Y30" s="5"/>
      <c r="Z30" s="5"/>
      <c r="AA30" s="5"/>
      <c r="AB30" s="5"/>
      <c r="AC30" s="21"/>
      <c r="AD30" s="5"/>
      <c r="AE30" s="5"/>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row>
    <row r="31" spans="1:247" s="6" customFormat="1" ht="15" hidden="1" x14ac:dyDescent="0.25">
      <c r="A31" s="270" t="s">
        <v>183</v>
      </c>
      <c r="B31" s="271"/>
      <c r="C31" s="271"/>
      <c r="D31" s="271"/>
      <c r="E31" s="271"/>
      <c r="F31" s="271"/>
      <c r="G31" s="271"/>
      <c r="H31" s="271"/>
      <c r="I31" s="272"/>
      <c r="J31" s="265">
        <v>0</v>
      </c>
      <c r="K31" s="265"/>
      <c r="L31" s="107"/>
      <c r="M31" s="107"/>
      <c r="N31" s="108"/>
      <c r="O31" s="108"/>
      <c r="P31" s="108"/>
      <c r="Q31" s="108"/>
      <c r="R31" s="108"/>
      <c r="S31" s="108"/>
      <c r="T31" s="23"/>
      <c r="U31" s="23"/>
      <c r="V31" s="23"/>
      <c r="W31" s="5"/>
      <c r="X31" s="5"/>
      <c r="Y31" s="5"/>
      <c r="Z31" s="5"/>
      <c r="AA31" s="5"/>
      <c r="AB31" s="5"/>
      <c r="AC31" s="21"/>
      <c r="AD31" s="5"/>
      <c r="AE31" s="5"/>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row>
    <row r="32" spans="1:247" s="6" customFormat="1" ht="15" hidden="1" x14ac:dyDescent="0.25">
      <c r="A32" s="273" t="s">
        <v>152</v>
      </c>
      <c r="B32" s="259"/>
      <c r="C32" s="259"/>
      <c r="D32" s="259"/>
      <c r="E32" s="259"/>
      <c r="F32" s="259"/>
      <c r="G32" s="259"/>
      <c r="H32" s="259"/>
      <c r="I32" s="260"/>
      <c r="J32" s="274">
        <v>0</v>
      </c>
      <c r="K32" s="275"/>
      <c r="L32" s="107"/>
      <c r="M32" s="107"/>
      <c r="N32" s="108"/>
      <c r="O32" s="108"/>
      <c r="P32" s="108"/>
      <c r="Q32" s="108"/>
      <c r="R32" s="108"/>
      <c r="S32" s="108"/>
      <c r="T32" s="23"/>
      <c r="U32" s="23"/>
      <c r="V32" s="23"/>
      <c r="W32" s="5"/>
      <c r="X32" s="5"/>
      <c r="Y32" s="5"/>
      <c r="Z32" s="5"/>
      <c r="AA32" s="5"/>
      <c r="AB32" s="5"/>
      <c r="AC32" s="21"/>
      <c r="AD32" s="5"/>
      <c r="AE32" s="5"/>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row>
    <row r="33" spans="1:247" s="6" customFormat="1" ht="19.5" hidden="1" customHeight="1" x14ac:dyDescent="0.25">
      <c r="A33" s="277"/>
      <c r="B33" s="278"/>
      <c r="C33" s="278"/>
      <c r="D33" s="278"/>
      <c r="E33" s="278"/>
      <c r="F33" s="278"/>
      <c r="G33" s="278"/>
      <c r="H33" s="278"/>
      <c r="I33" s="279"/>
      <c r="J33" s="280"/>
      <c r="K33" s="281"/>
      <c r="L33" s="282"/>
      <c r="M33" s="185"/>
      <c r="N33" s="185"/>
      <c r="O33" s="185"/>
      <c r="P33" s="185"/>
      <c r="Q33" s="185"/>
      <c r="R33" s="185"/>
      <c r="S33" s="185"/>
      <c r="T33" s="23"/>
      <c r="U33" s="23"/>
      <c r="V33" s="23"/>
      <c r="W33" s="5"/>
      <c r="X33" s="5"/>
      <c r="Y33" s="5"/>
      <c r="Z33" s="5"/>
      <c r="AA33" s="5"/>
      <c r="AB33" s="5"/>
      <c r="AC33" s="21"/>
      <c r="AD33" s="5"/>
      <c r="AE33" s="5"/>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row>
    <row r="34" spans="1:247" s="6" customFormat="1" ht="15.75" thickBot="1" x14ac:dyDescent="0.3">
      <c r="A34" s="17">
        <v>2</v>
      </c>
      <c r="B34" s="5"/>
      <c r="C34" s="5"/>
      <c r="D34" s="5"/>
      <c r="E34" s="5"/>
      <c r="F34" s="5"/>
      <c r="G34" s="5"/>
      <c r="H34" s="5"/>
      <c r="I34" s="5"/>
      <c r="K34" s="26"/>
      <c r="L34" s="26"/>
      <c r="M34" s="26"/>
      <c r="N34" s="37"/>
      <c r="O34" s="37"/>
      <c r="P34" s="37"/>
      <c r="Q34" s="37"/>
      <c r="R34" s="37"/>
      <c r="S34" s="37"/>
      <c r="T34" s="37"/>
      <c r="U34" s="37"/>
      <c r="V34" s="26"/>
      <c r="W34" s="5"/>
      <c r="X34" s="5"/>
      <c r="Y34" s="5"/>
      <c r="Z34" s="5"/>
      <c r="AA34" s="5"/>
      <c r="AB34" s="30" t="s">
        <v>59</v>
      </c>
      <c r="AC34" s="18"/>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row>
    <row r="35" spans="1:247" s="6" customFormat="1" ht="12.75" customHeight="1" thickBot="1" x14ac:dyDescent="0.3">
      <c r="A35" s="283" t="s">
        <v>65</v>
      </c>
      <c r="B35" s="268" t="s">
        <v>67</v>
      </c>
      <c r="C35" s="269"/>
      <c r="D35" s="269"/>
      <c r="E35" s="276"/>
      <c r="F35" s="268" t="s">
        <v>68</v>
      </c>
      <c r="G35" s="269"/>
      <c r="H35" s="269"/>
      <c r="I35" s="276"/>
      <c r="J35" s="268" t="s">
        <v>69</v>
      </c>
      <c r="K35" s="269"/>
      <c r="L35" s="269"/>
      <c r="M35" s="276"/>
      <c r="N35" s="37"/>
      <c r="O35" s="37"/>
      <c r="P35" s="37"/>
      <c r="Q35" s="37"/>
      <c r="R35" s="37"/>
      <c r="S35" s="37"/>
      <c r="T35" s="37"/>
      <c r="U35" s="37"/>
      <c r="V35" s="269" t="s">
        <v>72</v>
      </c>
      <c r="W35" s="269"/>
      <c r="X35" s="269"/>
      <c r="Y35" s="276"/>
      <c r="Z35" s="268" t="s">
        <v>73</v>
      </c>
      <c r="AA35" s="269"/>
      <c r="AB35" s="269"/>
      <c r="AC35" s="276"/>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row>
    <row r="36" spans="1:247" s="6" customFormat="1" ht="75.75" thickBot="1" x14ac:dyDescent="0.3">
      <c r="A36" s="284"/>
      <c r="B36" s="123" t="s">
        <v>88</v>
      </c>
      <c r="C36" s="123" t="s">
        <v>89</v>
      </c>
      <c r="D36" s="123" t="s">
        <v>153</v>
      </c>
      <c r="E36" s="123" t="s">
        <v>90</v>
      </c>
      <c r="F36" s="123" t="s">
        <v>88</v>
      </c>
      <c r="G36" s="123" t="s">
        <v>89</v>
      </c>
      <c r="H36" s="123" t="s">
        <v>153</v>
      </c>
      <c r="I36" s="123" t="s">
        <v>90</v>
      </c>
      <c r="J36" s="123" t="s">
        <v>88</v>
      </c>
      <c r="K36" s="123" t="s">
        <v>89</v>
      </c>
      <c r="L36" s="123" t="s">
        <v>153</v>
      </c>
      <c r="M36" s="123" t="s">
        <v>90</v>
      </c>
      <c r="N36" s="37"/>
      <c r="O36" s="37"/>
      <c r="P36" s="37"/>
      <c r="Q36" s="37"/>
      <c r="R36" s="37"/>
      <c r="S36" s="37"/>
      <c r="T36" s="37"/>
      <c r="U36" s="37"/>
      <c r="V36" s="124" t="s">
        <v>88</v>
      </c>
      <c r="W36" s="123" t="s">
        <v>89</v>
      </c>
      <c r="X36" s="123" t="s">
        <v>153</v>
      </c>
      <c r="Y36" s="123" t="s">
        <v>90</v>
      </c>
      <c r="Z36" s="123" t="s">
        <v>88</v>
      </c>
      <c r="AA36" s="123" t="s">
        <v>89</v>
      </c>
      <c r="AB36" s="123" t="s">
        <v>153</v>
      </c>
      <c r="AC36" s="123" t="s">
        <v>90</v>
      </c>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row>
    <row r="37" spans="1:247" s="6" customFormat="1" ht="15.75" thickTop="1" x14ac:dyDescent="0.25">
      <c r="A37" s="125" t="s">
        <v>62</v>
      </c>
      <c r="B37" s="126">
        <f>sumkred2</f>
        <v>50000</v>
      </c>
      <c r="C37" s="126">
        <f t="shared" ref="C37:C48" si="0">IF(data2=1,B37*(PROC2/36500)*30.42,B37*(PROC2/36000)*30)</f>
        <v>625.00000000000011</v>
      </c>
      <c r="D37" s="24">
        <f>IF($A37="1 міс.",$J$26*$J$6+$J$27*B37,0)+$J$18*sumkred2+$J$19+$J$20*sumkred2+$J$24+$J$28+J25*J6+J21</f>
        <v>2600</v>
      </c>
      <c r="E37" s="24">
        <f>IF(data2=2,C37+D37,IF(data2=1,IF(C37&gt;0,C37+D37+sumproplat2,0),IF(B37&gt;sumproplat2*2,sumproplat2,B37+C37+D37)))</f>
        <v>3225</v>
      </c>
      <c r="F37" s="127">
        <f>IF(data2=1,IF((B48-sumproplat2)&gt;1,B48-sumproplat2,0),IF(B48-(sumproplat2-C48-D48)&gt;0,B48-(E48-C48-D48),0))</f>
        <v>37017.836691116485</v>
      </c>
      <c r="G37" s="127">
        <f t="shared" ref="G37:G48" si="1">IF(data2=1,F37*(PROC2/36500)*30.42,F37*(PROC2/36000)*30)</f>
        <v>462.72295863895613</v>
      </c>
      <c r="H37" s="24">
        <f t="shared" ref="H37:H48" si="2">IF(AND($A37="1 міс.",F37&gt;0),$J$26*$J$6+$J$27*F37,0)+IF(F37-IF(data2=1,IF(G37&gt;0.001,G37+sumproplat2,0),IF(F37&gt;sumproplat2*2,sumproplat2,F37+G37))&lt;0,$J$29,0)</f>
        <v>0</v>
      </c>
      <c r="I37" s="24">
        <f t="shared" ref="I37:I48" si="3">IF(data2=1,IF(G37&gt;0.001,G37+H37+sumproplat2,0),IF(F37&gt;sumproplat2*2,sumproplat2+H37,F37+G37+H37))</f>
        <v>1733.2664252097079</v>
      </c>
      <c r="J37" s="127">
        <f>IF(data2=1,IF((F48-sumproplat2)&gt;1,F48-sumproplat2,0),IF(F48-(sumproplat2-G48-H48)&gt;0,F48-(I48-G48-H48),0))</f>
        <v>20678.18851394143</v>
      </c>
      <c r="K37" s="127">
        <f t="shared" ref="K37:K48" si="4">IF(data2=1,J37*(PROC2/36500)*30.42,J37*(PROC2/36000)*30)</f>
        <v>258.4773564242679</v>
      </c>
      <c r="L37" s="24">
        <f t="shared" ref="L37:L48" si="5">IF(AND($A37="1 міс.",J37&gt;0),$J$26*$J$6+$J$27*J37,0)+IF(J37-IF(data2=1,IF(K37&gt;0.001,K37+sumproplat2,0),IF(J37&gt;sumproplat2*2,sumproplat2,J37+K37))&lt;0,$J$29,0)</f>
        <v>0</v>
      </c>
      <c r="M37" s="24">
        <f t="shared" ref="M37:M48" si="6">IF(data2=1,IF(K37&gt;0.001,K37+L37+sumproplat2,0),IF(J37&gt;sumproplat2*2,sumproplat2+L37,J37+K37+L37))</f>
        <v>1733.2664252097079</v>
      </c>
      <c r="N37" s="37"/>
      <c r="O37" s="37"/>
      <c r="P37" s="37"/>
      <c r="Q37" s="37"/>
      <c r="R37" s="37"/>
      <c r="S37" s="37"/>
      <c r="T37" s="37"/>
      <c r="U37" s="37"/>
      <c r="V37" s="85">
        <f>IF(data2=1,IF((R48-sumproplat2)&gt;1,R48-sumproplat2,0),IF(R48-(sumproplat2-S48-T48)&gt;0,R48-(U48-S48-T48),0))</f>
        <v>0</v>
      </c>
      <c r="W37" s="127">
        <f t="shared" ref="W37:W48" si="7">IF(data2=1,V37*(PROC2/36500)*30.42,V37*(PROC2/36000)*30)</f>
        <v>0</v>
      </c>
      <c r="X37" s="24">
        <f t="shared" ref="X37:X48" si="8">IF(AND($A37="1 міс.",V37&gt;0),$J$26*$J$6+$J$27*V37,0)+IF(V37-IF(data2=1,IF(W37&gt;0.001,W37+sumproplat2,0),IF(V37&gt;sumproplat2*2,sumproplat2,V37+W37))&lt;0,$J$29,0)</f>
        <v>0</v>
      </c>
      <c r="Y37" s="24">
        <f t="shared" ref="Y37:Y48" si="9">IF(data2=1,IF(W37&gt;0.001,W37+X37+sumproplat2,0),IF(V37&gt;sumproplat2*2,sumproplat2+X37,V37+W37+X37))</f>
        <v>0</v>
      </c>
      <c r="Z37" s="127">
        <f>IF(data2=1,IF((V48-sumproplat2)&gt;1,V48-sumproplat2,0),IF(V48-(sumproplat2-W48-X48)&gt;0,V48-(Y48-W48-X48),0))</f>
        <v>0</v>
      </c>
      <c r="AA37" s="127">
        <f t="shared" ref="AA37:AA48" si="10">IF(data2=1,Z37*(PROC2/36500)*30.42,Z37*(PROC2/36000)*30)</f>
        <v>0</v>
      </c>
      <c r="AB37" s="24">
        <f t="shared" ref="AB37:AB48" si="11">IF(AND($A37="1 міс.",Z37&gt;0),$J$26*$J$6+$J$27*Z37,0)+IF(Z37-IF(data2=1,IF(AA37&gt;0.001,AA37+sumproplat2,0),IF(Z37&gt;sumproplat2*2,sumproplat2,Z37+AA37))&lt;0,$J$29,0)</f>
        <v>0</v>
      </c>
      <c r="AC37" s="24">
        <f t="shared" ref="AC37:AC48" si="12">IF(data2=1,IF(AA37&gt;0.001,AA37+AB37+sumproplat2,0),IF(Z37&gt;sumproplat2*2,sumproplat2+AB37,Z37+AA37+AB37))</f>
        <v>0</v>
      </c>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row>
    <row r="38" spans="1:247" s="6" customFormat="1" ht="15" x14ac:dyDescent="0.25">
      <c r="A38" s="125" t="s">
        <v>63</v>
      </c>
      <c r="B38" s="127">
        <f t="shared" ref="B38:B48" si="13">IF(data2=1,IF((B37-sumproplat2)&gt;1,B37-sumproplat2,0),IF(B37-(sumproplat2-C37-D37)&gt;0,B37-(E37-C37-D37),0))</f>
        <v>50000</v>
      </c>
      <c r="C38" s="127">
        <f t="shared" si="0"/>
        <v>625.00000000000011</v>
      </c>
      <c r="D38" s="24">
        <f t="shared" ref="D38:D48" si="14">IF($A38="1 міс.",$J$26*$J$6+$J$27*B38,0)+IF(B38-IF(data2=1,IF(C38&gt;0.001,C38+sumproplat2,0),IF(B38&gt;sumproplat2*2,sumproplat2,B38+C38))&lt;0,$J$29,0)</f>
        <v>0</v>
      </c>
      <c r="E38" s="24">
        <f t="shared" ref="E38:E48" si="15">IF(data2=1,IF(C38&gt;0.001,C38+D38+sumproplat2,0),IF(B38&gt;sumproplat2*2,sumproplat2+D38,B38+C38+D38))</f>
        <v>1733.2664252097079</v>
      </c>
      <c r="F38" s="127">
        <f t="shared" ref="F38:F48" si="16">IF(data2=1,IF((F37-sumproplat2)&gt;1,F37-sumproplat2,0),IF(F37-(sumproplat2-G37-H37)&gt;0,F37-(I37-G37-H37),0))</f>
        <v>35747.293224545734</v>
      </c>
      <c r="G38" s="127">
        <f t="shared" si="1"/>
        <v>446.84116530682167</v>
      </c>
      <c r="H38" s="24">
        <f t="shared" si="2"/>
        <v>0</v>
      </c>
      <c r="I38" s="24">
        <f t="shared" si="3"/>
        <v>1733.2664252097079</v>
      </c>
      <c r="J38" s="127">
        <f t="shared" ref="J38:J48" si="17">IF(data2=1,IF((J37-sumproplat2)&gt;1,J37-sumproplat2,0),IF(J37-(sumproplat2-K37-L37)&gt;0,J37-(M37-K37-L37),0))</f>
        <v>19203.399445155988</v>
      </c>
      <c r="K38" s="127">
        <f t="shared" si="4"/>
        <v>240.04249306444987</v>
      </c>
      <c r="L38" s="24">
        <f t="shared" si="5"/>
        <v>0</v>
      </c>
      <c r="M38" s="24">
        <f t="shared" si="6"/>
        <v>1733.2664252097079</v>
      </c>
      <c r="N38" s="37"/>
      <c r="O38" s="37"/>
      <c r="P38" s="37"/>
      <c r="Q38" s="37"/>
      <c r="R38" s="37"/>
      <c r="S38" s="37"/>
      <c r="T38" s="37"/>
      <c r="U38" s="37"/>
      <c r="V38" s="85">
        <f t="shared" ref="V38:V48" si="18">IF(data2=1,IF((V37-sumproplat2)&gt;1,V37-sumproplat2,0),IF(V37-(sumproplat2-W37-X37)&gt;0,V37-(Y37-W37-X37),0))</f>
        <v>0</v>
      </c>
      <c r="W38" s="127">
        <f t="shared" si="7"/>
        <v>0</v>
      </c>
      <c r="X38" s="24">
        <f t="shared" si="8"/>
        <v>0</v>
      </c>
      <c r="Y38" s="24">
        <f t="shared" si="9"/>
        <v>0</v>
      </c>
      <c r="Z38" s="127">
        <f t="shared" ref="Z38:Z48" si="19">IF(data2=1,IF((Z37-sumproplat2)&gt;1,Z37-sumproplat2,0),IF(Z37-(sumproplat2-AA37-AB37)&gt;0,Z37-(AC37-AA37-AB37),0))</f>
        <v>0</v>
      </c>
      <c r="AA38" s="127">
        <f t="shared" si="10"/>
        <v>0</v>
      </c>
      <c r="AB38" s="24">
        <f t="shared" si="11"/>
        <v>0</v>
      </c>
      <c r="AC38" s="24">
        <f t="shared" si="12"/>
        <v>0</v>
      </c>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row>
    <row r="39" spans="1:247" s="6" customFormat="1" ht="15" x14ac:dyDescent="0.25">
      <c r="A39" s="125" t="s">
        <v>64</v>
      </c>
      <c r="B39" s="127">
        <f t="shared" si="13"/>
        <v>48891.733574790291</v>
      </c>
      <c r="C39" s="127">
        <f t="shared" si="0"/>
        <v>611.1466696848787</v>
      </c>
      <c r="D39" s="24">
        <f t="shared" si="14"/>
        <v>0</v>
      </c>
      <c r="E39" s="24">
        <f t="shared" si="15"/>
        <v>1733.2664252097079</v>
      </c>
      <c r="F39" s="127">
        <f t="shared" si="16"/>
        <v>34460.86796464285</v>
      </c>
      <c r="G39" s="127">
        <f t="shared" si="1"/>
        <v>430.76084955803566</v>
      </c>
      <c r="H39" s="24">
        <f t="shared" si="2"/>
        <v>0</v>
      </c>
      <c r="I39" s="24">
        <f t="shared" si="3"/>
        <v>1733.2664252097079</v>
      </c>
      <c r="J39" s="127">
        <f t="shared" si="17"/>
        <v>17710.17551301073</v>
      </c>
      <c r="K39" s="127">
        <f t="shared" si="4"/>
        <v>221.37719391263414</v>
      </c>
      <c r="L39" s="24">
        <f t="shared" si="5"/>
        <v>0</v>
      </c>
      <c r="M39" s="24">
        <f t="shared" si="6"/>
        <v>1733.2664252097079</v>
      </c>
      <c r="N39" s="37"/>
      <c r="O39" s="37"/>
      <c r="P39" s="37"/>
      <c r="Q39" s="37"/>
      <c r="R39" s="37"/>
      <c r="S39" s="37"/>
      <c r="T39" s="37"/>
      <c r="U39" s="37"/>
      <c r="V39" s="85">
        <f t="shared" si="18"/>
        <v>0</v>
      </c>
      <c r="W39" s="127">
        <f t="shared" si="7"/>
        <v>0</v>
      </c>
      <c r="X39" s="24">
        <f t="shared" si="8"/>
        <v>0</v>
      </c>
      <c r="Y39" s="24">
        <f t="shared" si="9"/>
        <v>0</v>
      </c>
      <c r="Z39" s="127">
        <f t="shared" si="19"/>
        <v>0</v>
      </c>
      <c r="AA39" s="127">
        <f t="shared" si="10"/>
        <v>0</v>
      </c>
      <c r="AB39" s="24">
        <f t="shared" si="11"/>
        <v>0</v>
      </c>
      <c r="AC39" s="24">
        <f t="shared" si="12"/>
        <v>0</v>
      </c>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row>
    <row r="40" spans="1:247" s="6" customFormat="1" ht="15" x14ac:dyDescent="0.25">
      <c r="A40" s="125" t="s">
        <v>154</v>
      </c>
      <c r="B40" s="127">
        <f t="shared" si="13"/>
        <v>47769.613819265462</v>
      </c>
      <c r="C40" s="127">
        <f t="shared" si="0"/>
        <v>597.12017274081836</v>
      </c>
      <c r="D40" s="24">
        <f t="shared" si="14"/>
        <v>0</v>
      </c>
      <c r="E40" s="24">
        <f t="shared" si="15"/>
        <v>1733.2664252097079</v>
      </c>
      <c r="F40" s="127">
        <f t="shared" si="16"/>
        <v>33158.362388991176</v>
      </c>
      <c r="G40" s="127">
        <f t="shared" si="1"/>
        <v>414.47952986238977</v>
      </c>
      <c r="H40" s="24">
        <f t="shared" si="2"/>
        <v>0</v>
      </c>
      <c r="I40" s="24">
        <f t="shared" si="3"/>
        <v>1733.2664252097079</v>
      </c>
      <c r="J40" s="127">
        <f t="shared" si="17"/>
        <v>16198.286281713656</v>
      </c>
      <c r="K40" s="127">
        <f t="shared" si="4"/>
        <v>202.4785785214207</v>
      </c>
      <c r="L40" s="24">
        <f t="shared" si="5"/>
        <v>0</v>
      </c>
      <c r="M40" s="24">
        <f t="shared" si="6"/>
        <v>1733.2664252097079</v>
      </c>
      <c r="N40" s="37"/>
      <c r="O40" s="37"/>
      <c r="P40" s="37"/>
      <c r="Q40" s="37"/>
      <c r="R40" s="37"/>
      <c r="S40" s="37"/>
      <c r="T40" s="37"/>
      <c r="U40" s="37"/>
      <c r="V40" s="85">
        <f t="shared" si="18"/>
        <v>0</v>
      </c>
      <c r="W40" s="127">
        <f t="shared" si="7"/>
        <v>0</v>
      </c>
      <c r="X40" s="24">
        <f t="shared" si="8"/>
        <v>0</v>
      </c>
      <c r="Y40" s="24">
        <f t="shared" si="9"/>
        <v>0</v>
      </c>
      <c r="Z40" s="127">
        <f t="shared" si="19"/>
        <v>0</v>
      </c>
      <c r="AA40" s="127">
        <f t="shared" si="10"/>
        <v>0</v>
      </c>
      <c r="AB40" s="24">
        <f t="shared" si="11"/>
        <v>0</v>
      </c>
      <c r="AC40" s="24">
        <f t="shared" si="12"/>
        <v>0</v>
      </c>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row>
    <row r="41" spans="1:247" s="6" customFormat="1" ht="15" x14ac:dyDescent="0.25">
      <c r="A41" s="125" t="s">
        <v>155</v>
      </c>
      <c r="B41" s="127">
        <f t="shared" si="13"/>
        <v>46633.467566796571</v>
      </c>
      <c r="C41" s="127">
        <f t="shared" si="0"/>
        <v>582.91834458495725</v>
      </c>
      <c r="D41" s="24">
        <f t="shared" si="14"/>
        <v>0</v>
      </c>
      <c r="E41" s="24">
        <f t="shared" si="15"/>
        <v>1733.2664252097079</v>
      </c>
      <c r="F41" s="127">
        <f t="shared" si="16"/>
        <v>31839.575493643857</v>
      </c>
      <c r="G41" s="127">
        <f t="shared" si="1"/>
        <v>397.99469367054826</v>
      </c>
      <c r="H41" s="24">
        <f t="shared" si="2"/>
        <v>0</v>
      </c>
      <c r="I41" s="24">
        <f t="shared" si="3"/>
        <v>1733.2664252097079</v>
      </c>
      <c r="J41" s="127">
        <f t="shared" si="17"/>
        <v>14667.498435025369</v>
      </c>
      <c r="K41" s="127">
        <f t="shared" si="4"/>
        <v>183.34373043781713</v>
      </c>
      <c r="L41" s="24">
        <f t="shared" si="5"/>
        <v>0</v>
      </c>
      <c r="M41" s="24">
        <f t="shared" si="6"/>
        <v>1733.2664252097079</v>
      </c>
      <c r="N41" s="37"/>
      <c r="O41" s="37"/>
      <c r="P41" s="37"/>
      <c r="Q41" s="37"/>
      <c r="R41" s="37"/>
      <c r="S41" s="37"/>
      <c r="T41" s="37"/>
      <c r="U41" s="37"/>
      <c r="V41" s="85">
        <f t="shared" si="18"/>
        <v>0</v>
      </c>
      <c r="W41" s="127">
        <f t="shared" si="7"/>
        <v>0</v>
      </c>
      <c r="X41" s="24">
        <f t="shared" si="8"/>
        <v>0</v>
      </c>
      <c r="Y41" s="24">
        <f t="shared" si="9"/>
        <v>0</v>
      </c>
      <c r="Z41" s="127">
        <f t="shared" si="19"/>
        <v>0</v>
      </c>
      <c r="AA41" s="127">
        <f t="shared" si="10"/>
        <v>0</v>
      </c>
      <c r="AB41" s="24">
        <f t="shared" si="11"/>
        <v>0</v>
      </c>
      <c r="AC41" s="24">
        <f t="shared" si="12"/>
        <v>0</v>
      </c>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row>
    <row r="42" spans="1:247" s="6" customFormat="1" ht="15" x14ac:dyDescent="0.25">
      <c r="A42" s="125" t="s">
        <v>156</v>
      </c>
      <c r="B42" s="127">
        <f t="shared" si="13"/>
        <v>45483.119486171818</v>
      </c>
      <c r="C42" s="127">
        <f t="shared" si="0"/>
        <v>568.53899357714772</v>
      </c>
      <c r="D42" s="24">
        <f t="shared" si="14"/>
        <v>0</v>
      </c>
      <c r="E42" s="24">
        <f t="shared" si="15"/>
        <v>1733.2664252097079</v>
      </c>
      <c r="F42" s="127">
        <f t="shared" si="16"/>
        <v>30504.303762104697</v>
      </c>
      <c r="G42" s="127">
        <f t="shared" si="1"/>
        <v>381.30379702630876</v>
      </c>
      <c r="H42" s="24">
        <f t="shared" si="2"/>
        <v>0</v>
      </c>
      <c r="I42" s="24">
        <f t="shared" si="3"/>
        <v>1733.2664252097079</v>
      </c>
      <c r="J42" s="127">
        <f t="shared" si="17"/>
        <v>13117.575740253478</v>
      </c>
      <c r="K42" s="127">
        <f t="shared" si="4"/>
        <v>163.96969675316848</v>
      </c>
      <c r="L42" s="24">
        <f t="shared" si="5"/>
        <v>0</v>
      </c>
      <c r="M42" s="24">
        <f t="shared" si="6"/>
        <v>1733.2664252097079</v>
      </c>
      <c r="N42" s="37"/>
      <c r="O42" s="37"/>
      <c r="P42" s="37"/>
      <c r="Q42" s="37"/>
      <c r="R42" s="37"/>
      <c r="S42" s="37"/>
      <c r="T42" s="37"/>
      <c r="U42" s="37"/>
      <c r="V42" s="85">
        <f t="shared" si="18"/>
        <v>0</v>
      </c>
      <c r="W42" s="127">
        <f t="shared" si="7"/>
        <v>0</v>
      </c>
      <c r="X42" s="24">
        <f t="shared" si="8"/>
        <v>0</v>
      </c>
      <c r="Y42" s="24">
        <f t="shared" si="9"/>
        <v>0</v>
      </c>
      <c r="Z42" s="127">
        <f t="shared" si="19"/>
        <v>0</v>
      </c>
      <c r="AA42" s="127">
        <f t="shared" si="10"/>
        <v>0</v>
      </c>
      <c r="AB42" s="24">
        <f t="shared" si="11"/>
        <v>0</v>
      </c>
      <c r="AC42" s="24">
        <f t="shared" si="12"/>
        <v>0</v>
      </c>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row>
    <row r="43" spans="1:247" s="6" customFormat="1" ht="14.25" customHeight="1" x14ac:dyDescent="0.25">
      <c r="A43" s="125" t="s">
        <v>157</v>
      </c>
      <c r="B43" s="127">
        <f t="shared" si="13"/>
        <v>44318.392054539261</v>
      </c>
      <c r="C43" s="127">
        <f t="shared" si="0"/>
        <v>553.97990068174079</v>
      </c>
      <c r="D43" s="24">
        <f t="shared" si="14"/>
        <v>0</v>
      </c>
      <c r="E43" s="24">
        <f t="shared" si="15"/>
        <v>1733.2664252097079</v>
      </c>
      <c r="F43" s="127">
        <f t="shared" si="16"/>
        <v>29152.341133921298</v>
      </c>
      <c r="G43" s="127">
        <f t="shared" si="1"/>
        <v>364.40426417401625</v>
      </c>
      <c r="H43" s="24">
        <f t="shared" si="2"/>
        <v>0</v>
      </c>
      <c r="I43" s="24">
        <f t="shared" si="3"/>
        <v>1733.2664252097079</v>
      </c>
      <c r="J43" s="127">
        <f t="shared" si="17"/>
        <v>11548.279011796938</v>
      </c>
      <c r="K43" s="127">
        <f t="shared" si="4"/>
        <v>144.35348764746175</v>
      </c>
      <c r="L43" s="24">
        <f t="shared" si="5"/>
        <v>0</v>
      </c>
      <c r="M43" s="24">
        <f t="shared" si="6"/>
        <v>1733.2664252097079</v>
      </c>
      <c r="N43" s="37"/>
      <c r="O43" s="37"/>
      <c r="P43" s="37"/>
      <c r="Q43" s="37"/>
      <c r="R43" s="37"/>
      <c r="S43" s="37"/>
      <c r="T43" s="37"/>
      <c r="U43" s="37"/>
      <c r="V43" s="85">
        <f t="shared" si="18"/>
        <v>0</v>
      </c>
      <c r="W43" s="127">
        <f t="shared" si="7"/>
        <v>0</v>
      </c>
      <c r="X43" s="24">
        <f t="shared" si="8"/>
        <v>0</v>
      </c>
      <c r="Y43" s="24">
        <f t="shared" si="9"/>
        <v>0</v>
      </c>
      <c r="Z43" s="127">
        <f t="shared" si="19"/>
        <v>0</v>
      </c>
      <c r="AA43" s="127">
        <f t="shared" si="10"/>
        <v>0</v>
      </c>
      <c r="AB43" s="24">
        <f t="shared" si="11"/>
        <v>0</v>
      </c>
      <c r="AC43" s="24">
        <f t="shared" si="12"/>
        <v>0</v>
      </c>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row>
    <row r="44" spans="1:247" s="6" customFormat="1" ht="15" x14ac:dyDescent="0.25">
      <c r="A44" s="125" t="s">
        <v>158</v>
      </c>
      <c r="B44" s="127">
        <f t="shared" si="13"/>
        <v>43139.105530011293</v>
      </c>
      <c r="C44" s="127">
        <f t="shared" si="0"/>
        <v>539.23881912514128</v>
      </c>
      <c r="D44" s="24">
        <f t="shared" si="14"/>
        <v>0</v>
      </c>
      <c r="E44" s="24">
        <f t="shared" si="15"/>
        <v>1733.2664252097079</v>
      </c>
      <c r="F44" s="127">
        <f t="shared" si="16"/>
        <v>27783.478972885605</v>
      </c>
      <c r="G44" s="127">
        <f t="shared" si="1"/>
        <v>347.29348716107006</v>
      </c>
      <c r="H44" s="24">
        <f t="shared" si="2"/>
        <v>0</v>
      </c>
      <c r="I44" s="24">
        <f t="shared" si="3"/>
        <v>1733.2664252097079</v>
      </c>
      <c r="J44" s="127">
        <f t="shared" si="17"/>
        <v>9959.366074234691</v>
      </c>
      <c r="K44" s="127">
        <f t="shared" si="4"/>
        <v>124.49207592793366</v>
      </c>
      <c r="L44" s="24">
        <f t="shared" si="5"/>
        <v>0</v>
      </c>
      <c r="M44" s="24">
        <f t="shared" si="6"/>
        <v>1733.2664252097079</v>
      </c>
      <c r="N44" s="37"/>
      <c r="O44" s="37"/>
      <c r="P44" s="37"/>
      <c r="Q44" s="37"/>
      <c r="R44" s="37"/>
      <c r="S44" s="37"/>
      <c r="T44" s="37"/>
      <c r="U44" s="37"/>
      <c r="V44" s="85">
        <f t="shared" si="18"/>
        <v>0</v>
      </c>
      <c r="W44" s="127">
        <f t="shared" si="7"/>
        <v>0</v>
      </c>
      <c r="X44" s="24">
        <f t="shared" si="8"/>
        <v>0</v>
      </c>
      <c r="Y44" s="24">
        <f t="shared" si="9"/>
        <v>0</v>
      </c>
      <c r="Z44" s="127">
        <f t="shared" si="19"/>
        <v>0</v>
      </c>
      <c r="AA44" s="127">
        <f t="shared" si="10"/>
        <v>0</v>
      </c>
      <c r="AB44" s="24">
        <f t="shared" si="11"/>
        <v>0</v>
      </c>
      <c r="AC44" s="24">
        <f t="shared" si="12"/>
        <v>0</v>
      </c>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row>
    <row r="45" spans="1:247" s="6" customFormat="1" ht="15" x14ac:dyDescent="0.25">
      <c r="A45" s="125" t="s">
        <v>159</v>
      </c>
      <c r="B45" s="127">
        <f t="shared" si="13"/>
        <v>41945.077923926729</v>
      </c>
      <c r="C45" s="127">
        <f t="shared" si="0"/>
        <v>524.31347404908411</v>
      </c>
      <c r="D45" s="24">
        <f t="shared" si="14"/>
        <v>0</v>
      </c>
      <c r="E45" s="24">
        <f t="shared" si="15"/>
        <v>1733.2664252097079</v>
      </c>
      <c r="F45" s="127">
        <f t="shared" si="16"/>
        <v>26397.506034836966</v>
      </c>
      <c r="G45" s="127">
        <f t="shared" si="1"/>
        <v>329.96882543546212</v>
      </c>
      <c r="H45" s="24">
        <f t="shared" si="2"/>
        <v>0</v>
      </c>
      <c r="I45" s="24">
        <f t="shared" si="3"/>
        <v>1733.2664252097079</v>
      </c>
      <c r="J45" s="127">
        <f t="shared" si="17"/>
        <v>8350.5917249529175</v>
      </c>
      <c r="K45" s="127">
        <f t="shared" si="4"/>
        <v>104.38239656191146</v>
      </c>
      <c r="L45" s="24">
        <f t="shared" si="5"/>
        <v>0</v>
      </c>
      <c r="M45" s="24">
        <f t="shared" si="6"/>
        <v>1733.2664252097079</v>
      </c>
      <c r="N45" s="37"/>
      <c r="O45" s="37"/>
      <c r="P45" s="37"/>
      <c r="Q45" s="37"/>
      <c r="R45" s="37"/>
      <c r="S45" s="37"/>
      <c r="T45" s="37"/>
      <c r="U45" s="37"/>
      <c r="V45" s="85">
        <f t="shared" si="18"/>
        <v>0</v>
      </c>
      <c r="W45" s="127">
        <f t="shared" si="7"/>
        <v>0</v>
      </c>
      <c r="X45" s="24">
        <f t="shared" si="8"/>
        <v>0</v>
      </c>
      <c r="Y45" s="24">
        <f t="shared" si="9"/>
        <v>0</v>
      </c>
      <c r="Z45" s="127">
        <f t="shared" si="19"/>
        <v>0</v>
      </c>
      <c r="AA45" s="127">
        <f t="shared" si="10"/>
        <v>0</v>
      </c>
      <c r="AB45" s="24">
        <f t="shared" si="11"/>
        <v>0</v>
      </c>
      <c r="AC45" s="24">
        <f t="shared" si="12"/>
        <v>0</v>
      </c>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row>
    <row r="46" spans="1:247" s="6" customFormat="1" ht="15" x14ac:dyDescent="0.25">
      <c r="A46" s="125" t="s">
        <v>160</v>
      </c>
      <c r="B46" s="127">
        <f t="shared" si="13"/>
        <v>40736.124972766105</v>
      </c>
      <c r="C46" s="127">
        <f t="shared" si="0"/>
        <v>509.20156215957638</v>
      </c>
      <c r="D46" s="24">
        <f t="shared" si="14"/>
        <v>0</v>
      </c>
      <c r="E46" s="24">
        <f t="shared" si="15"/>
        <v>1733.2664252097079</v>
      </c>
      <c r="F46" s="127">
        <f t="shared" si="16"/>
        <v>24994.208435062719</v>
      </c>
      <c r="G46" s="127">
        <f t="shared" si="1"/>
        <v>312.42760543828399</v>
      </c>
      <c r="H46" s="24">
        <f t="shared" si="2"/>
        <v>0</v>
      </c>
      <c r="I46" s="24">
        <f t="shared" si="3"/>
        <v>1733.2664252097079</v>
      </c>
      <c r="J46" s="127">
        <f t="shared" si="17"/>
        <v>6721.7076963051213</v>
      </c>
      <c r="K46" s="127">
        <f t="shared" si="4"/>
        <v>84.021346203814019</v>
      </c>
      <c r="L46" s="24">
        <f t="shared" si="5"/>
        <v>0</v>
      </c>
      <c r="M46" s="24">
        <f t="shared" si="6"/>
        <v>1733.2664252097079</v>
      </c>
      <c r="N46" s="37"/>
      <c r="O46" s="37"/>
      <c r="P46" s="37"/>
      <c r="Q46" s="37"/>
      <c r="R46" s="37"/>
      <c r="S46" s="37"/>
      <c r="T46" s="37"/>
      <c r="U46" s="37"/>
      <c r="V46" s="85">
        <f t="shared" si="18"/>
        <v>0</v>
      </c>
      <c r="W46" s="127">
        <f t="shared" si="7"/>
        <v>0</v>
      </c>
      <c r="X46" s="24">
        <f t="shared" si="8"/>
        <v>0</v>
      </c>
      <c r="Y46" s="24">
        <f t="shared" si="9"/>
        <v>0</v>
      </c>
      <c r="Z46" s="127">
        <f t="shared" si="19"/>
        <v>0</v>
      </c>
      <c r="AA46" s="127">
        <f t="shared" si="10"/>
        <v>0</v>
      </c>
      <c r="AB46" s="24">
        <f t="shared" si="11"/>
        <v>0</v>
      </c>
      <c r="AC46" s="24">
        <f t="shared" si="12"/>
        <v>0</v>
      </c>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row>
    <row r="47" spans="1:247" s="6" customFormat="1" ht="15" x14ac:dyDescent="0.25">
      <c r="A47" s="125" t="s">
        <v>161</v>
      </c>
      <c r="B47" s="127">
        <f t="shared" si="13"/>
        <v>39512.060109715974</v>
      </c>
      <c r="C47" s="127">
        <f t="shared" si="0"/>
        <v>493.9007513714497</v>
      </c>
      <c r="D47" s="24">
        <f t="shared" si="14"/>
        <v>0</v>
      </c>
      <c r="E47" s="24">
        <f t="shared" si="15"/>
        <v>1733.2664252097079</v>
      </c>
      <c r="F47" s="127">
        <f t="shared" si="16"/>
        <v>23573.369615291296</v>
      </c>
      <c r="G47" s="127">
        <f t="shared" si="1"/>
        <v>294.66712019114124</v>
      </c>
      <c r="H47" s="24">
        <f t="shared" si="2"/>
        <v>0</v>
      </c>
      <c r="I47" s="24">
        <f t="shared" si="3"/>
        <v>1733.2664252097079</v>
      </c>
      <c r="J47" s="127">
        <f t="shared" si="17"/>
        <v>5072.4626172992275</v>
      </c>
      <c r="K47" s="127">
        <f t="shared" si="4"/>
        <v>63.405782716240346</v>
      </c>
      <c r="L47" s="24">
        <f t="shared" si="5"/>
        <v>0</v>
      </c>
      <c r="M47" s="24">
        <f t="shared" si="6"/>
        <v>1733.2664252097079</v>
      </c>
      <c r="N47" s="37"/>
      <c r="O47" s="37"/>
      <c r="P47" s="37"/>
      <c r="Q47" s="37"/>
      <c r="R47" s="37"/>
      <c r="S47" s="37"/>
      <c r="T47" s="37"/>
      <c r="U47" s="37"/>
      <c r="V47" s="85">
        <f t="shared" si="18"/>
        <v>0</v>
      </c>
      <c r="W47" s="127">
        <f t="shared" si="7"/>
        <v>0</v>
      </c>
      <c r="X47" s="24">
        <f t="shared" si="8"/>
        <v>0</v>
      </c>
      <c r="Y47" s="24">
        <f t="shared" si="9"/>
        <v>0</v>
      </c>
      <c r="Z47" s="127">
        <f t="shared" si="19"/>
        <v>0</v>
      </c>
      <c r="AA47" s="127">
        <f t="shared" si="10"/>
        <v>0</v>
      </c>
      <c r="AB47" s="24">
        <f t="shared" si="11"/>
        <v>0</v>
      </c>
      <c r="AC47" s="24">
        <f t="shared" si="12"/>
        <v>0</v>
      </c>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row>
    <row r="48" spans="1:247" s="6" customFormat="1" ht="15" x14ac:dyDescent="0.25">
      <c r="A48" s="125" t="s">
        <v>126</v>
      </c>
      <c r="B48" s="127">
        <f t="shared" si="13"/>
        <v>38272.694435877718</v>
      </c>
      <c r="C48" s="127">
        <f t="shared" si="0"/>
        <v>478.4086804484715</v>
      </c>
      <c r="D48" s="24">
        <f t="shared" si="14"/>
        <v>0</v>
      </c>
      <c r="E48" s="24">
        <f t="shared" si="15"/>
        <v>1733.2664252097079</v>
      </c>
      <c r="F48" s="127">
        <f t="shared" si="16"/>
        <v>22134.770310272728</v>
      </c>
      <c r="G48" s="127">
        <f t="shared" si="1"/>
        <v>276.68462887840911</v>
      </c>
      <c r="H48" s="24">
        <f t="shared" si="2"/>
        <v>0</v>
      </c>
      <c r="I48" s="24">
        <f t="shared" si="3"/>
        <v>1733.2664252097079</v>
      </c>
      <c r="J48" s="127">
        <f t="shared" si="17"/>
        <v>3402.6019748057597</v>
      </c>
      <c r="K48" s="127">
        <f t="shared" si="4"/>
        <v>42.532524685072005</v>
      </c>
      <c r="L48" s="24">
        <f t="shared" si="5"/>
        <v>0</v>
      </c>
      <c r="M48" s="24">
        <f t="shared" si="6"/>
        <v>3445.1344994908318</v>
      </c>
      <c r="N48" s="37"/>
      <c r="O48" s="37"/>
      <c r="P48" s="37"/>
      <c r="Q48" s="37"/>
      <c r="R48" s="37"/>
      <c r="S48" s="37"/>
      <c r="T48" s="37"/>
      <c r="U48" s="37"/>
      <c r="V48" s="85">
        <f t="shared" si="18"/>
        <v>0</v>
      </c>
      <c r="W48" s="127">
        <f t="shared" si="7"/>
        <v>0</v>
      </c>
      <c r="X48" s="24">
        <f t="shared" si="8"/>
        <v>0</v>
      </c>
      <c r="Y48" s="24">
        <f t="shared" si="9"/>
        <v>0</v>
      </c>
      <c r="Z48" s="127">
        <f t="shared" si="19"/>
        <v>0</v>
      </c>
      <c r="AA48" s="127">
        <f t="shared" si="10"/>
        <v>0</v>
      </c>
      <c r="AB48" s="24">
        <f t="shared" si="11"/>
        <v>0</v>
      </c>
      <c r="AC48" s="24">
        <f t="shared" si="12"/>
        <v>0</v>
      </c>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row>
    <row r="49" spans="1:247" s="6" customFormat="1" ht="15.75" thickBot="1" x14ac:dyDescent="0.3">
      <c r="A49" s="128" t="s">
        <v>66</v>
      </c>
      <c r="B49" s="129"/>
      <c r="C49" s="130">
        <f>SUM(C37:C48)</f>
        <v>6708.7673684232659</v>
      </c>
      <c r="D49" s="131">
        <f>SUM(D37:D48)</f>
        <v>2600</v>
      </c>
      <c r="E49" s="131">
        <f>SUM(E37:E48)</f>
        <v>22290.930677306787</v>
      </c>
      <c r="F49" s="129"/>
      <c r="G49" s="130">
        <f>SUM(G37:G48)</f>
        <v>4459.5489253414426</v>
      </c>
      <c r="H49" s="131">
        <f>SUM(H37:H48)</f>
        <v>0</v>
      </c>
      <c r="I49" s="131">
        <f>SUM(I37:I48)</f>
        <v>20799.197102516497</v>
      </c>
      <c r="J49" s="129"/>
      <c r="K49" s="130">
        <f>SUM(K37:K48)</f>
        <v>1832.8766628561918</v>
      </c>
      <c r="L49" s="131">
        <f>SUM(L37:L48)</f>
        <v>0</v>
      </c>
      <c r="M49" s="131">
        <f>SUM(M37:M48)</f>
        <v>22511.06517679762</v>
      </c>
      <c r="N49" s="37"/>
      <c r="O49" s="37"/>
      <c r="P49" s="37"/>
      <c r="Q49" s="37"/>
      <c r="R49" s="37"/>
      <c r="S49" s="37"/>
      <c r="T49" s="37"/>
      <c r="U49" s="37"/>
      <c r="V49" s="132"/>
      <c r="W49" s="130">
        <f>SUM(W37:W48)</f>
        <v>0</v>
      </c>
      <c r="X49" s="131">
        <f>SUM(X37:X48)</f>
        <v>0</v>
      </c>
      <c r="Y49" s="131">
        <f>SUM(Y37:Y48)</f>
        <v>0</v>
      </c>
      <c r="Z49" s="129"/>
      <c r="AA49" s="130">
        <f>SUM(AA37:AA48)</f>
        <v>0</v>
      </c>
      <c r="AB49" s="131">
        <f>SUM(AB37:AB48)</f>
        <v>0</v>
      </c>
      <c r="AC49" s="131">
        <f>SUM(AC37:AC48)</f>
        <v>0</v>
      </c>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row>
    <row r="50" spans="1:247" s="6" customFormat="1" ht="12.75" hidden="1" customHeight="1" thickBot="1" x14ac:dyDescent="0.3">
      <c r="A50" s="283" t="s">
        <v>65</v>
      </c>
      <c r="B50" s="268" t="s">
        <v>74</v>
      </c>
      <c r="C50" s="269"/>
      <c r="D50" s="276"/>
      <c r="E50" s="122"/>
      <c r="F50" s="268" t="s">
        <v>75</v>
      </c>
      <c r="G50" s="269"/>
      <c r="H50" s="269"/>
      <c r="I50" s="276"/>
      <c r="J50" s="268" t="s">
        <v>76</v>
      </c>
      <c r="K50" s="269"/>
      <c r="L50" s="269"/>
      <c r="M50" s="269"/>
      <c r="N50" s="37"/>
      <c r="O50" s="37"/>
      <c r="P50" s="37"/>
      <c r="Q50" s="37"/>
      <c r="R50" s="37"/>
      <c r="S50" s="37"/>
      <c r="T50" s="37"/>
      <c r="U50" s="37"/>
      <c r="V50" s="269" t="s">
        <v>79</v>
      </c>
      <c r="W50" s="269"/>
      <c r="X50" s="269"/>
      <c r="Y50" s="276"/>
      <c r="Z50" s="268" t="s">
        <v>80</v>
      </c>
      <c r="AA50" s="269"/>
      <c r="AB50" s="269"/>
      <c r="AC50" s="276"/>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row>
    <row r="51" spans="1:247" s="6" customFormat="1" ht="75.75" hidden="1" customHeight="1" thickBot="1" x14ac:dyDescent="0.3">
      <c r="A51" s="284"/>
      <c r="B51" s="123" t="s">
        <v>88</v>
      </c>
      <c r="C51" s="123" t="s">
        <v>89</v>
      </c>
      <c r="D51" s="123" t="s">
        <v>153</v>
      </c>
      <c r="E51" s="123" t="s">
        <v>90</v>
      </c>
      <c r="F51" s="123" t="s">
        <v>88</v>
      </c>
      <c r="G51" s="123" t="s">
        <v>89</v>
      </c>
      <c r="H51" s="123" t="s">
        <v>153</v>
      </c>
      <c r="I51" s="123" t="s">
        <v>90</v>
      </c>
      <c r="J51" s="123" t="s">
        <v>88</v>
      </c>
      <c r="K51" s="123" t="s">
        <v>89</v>
      </c>
      <c r="L51" s="123" t="s">
        <v>153</v>
      </c>
      <c r="M51" s="133" t="s">
        <v>90</v>
      </c>
      <c r="N51" s="37"/>
      <c r="O51" s="37"/>
      <c r="P51" s="37"/>
      <c r="Q51" s="37"/>
      <c r="R51" s="37"/>
      <c r="S51" s="37"/>
      <c r="T51" s="37"/>
      <c r="U51" s="37"/>
      <c r="V51" s="124" t="s">
        <v>88</v>
      </c>
      <c r="W51" s="123" t="s">
        <v>89</v>
      </c>
      <c r="X51" s="123" t="s">
        <v>153</v>
      </c>
      <c r="Y51" s="123" t="s">
        <v>90</v>
      </c>
      <c r="Z51" s="123" t="s">
        <v>88</v>
      </c>
      <c r="AA51" s="123" t="s">
        <v>89</v>
      </c>
      <c r="AB51" s="123" t="s">
        <v>153</v>
      </c>
      <c r="AC51" s="123" t="s">
        <v>90</v>
      </c>
      <c r="AD51" s="123"/>
      <c r="AE51" s="123"/>
      <c r="AF51" s="123"/>
      <c r="AG51" s="123"/>
      <c r="AH51" s="123"/>
      <c r="AI51" s="123"/>
      <c r="AJ51" s="123"/>
      <c r="AK51" s="123"/>
      <c r="AL51" s="123"/>
      <c r="AM51" s="123"/>
      <c r="AN51" s="123"/>
      <c r="AO51" s="123"/>
      <c r="AP51" s="123"/>
      <c r="AQ51" s="123"/>
      <c r="AR51" s="123"/>
      <c r="AS51" s="123"/>
      <c r="AT51" s="123"/>
      <c r="AU51" s="123"/>
      <c r="AV51" s="123"/>
      <c r="AW51" s="123"/>
      <c r="AX51" s="123"/>
      <c r="AY51" s="123"/>
      <c r="AZ51" s="123"/>
      <c r="BA51" s="123"/>
      <c r="BB51" s="123"/>
      <c r="BC51" s="123"/>
      <c r="BD51" s="123"/>
      <c r="BE51" s="123"/>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row>
    <row r="52" spans="1:247" s="6" customFormat="1" ht="15" hidden="1" customHeight="1" x14ac:dyDescent="0.25">
      <c r="A52" s="125" t="s">
        <v>62</v>
      </c>
      <c r="B52" s="127">
        <f>IF(data2=1,IF((Z48-sumproplat2)&gt;1,Z48-sumproplat2,0),IF(Z48-(sumproplat2-AA48-AB48)&gt;0,Z48-(AC48-AA48-AB48),0))</f>
        <v>0</v>
      </c>
      <c r="C52" s="127">
        <f t="shared" ref="C52:C63" si="20">IF(data2=1,B52*(PROC2/36500)*30.42,B52*(PROC2/36000)*30)</f>
        <v>0</v>
      </c>
      <c r="D52" s="24">
        <f t="shared" ref="D52:D63" si="21">IF(AND($A52="1 міс.",B52&gt;0),$J$26*$J$6+$J$27*B52,0)+IF(B52-IF(data2=1,IF(C52&gt;0.001,C52+sumproplat2,0),IF(B52&gt;sumproplat2*2,sumproplat2,B52+C52))&lt;0,$J$29,0)</f>
        <v>0</v>
      </c>
      <c r="E52" s="24">
        <f t="shared" ref="E52:E63" si="22">IF(data2=1,IF(C52&gt;0.001,C52+D52+sumproplat2,0),IF(B52&gt;sumproplat2*2,sumproplat2+D52,B52+C52+D52))</f>
        <v>0</v>
      </c>
      <c r="F52" s="127">
        <f>IF(data2=1,IF((B63-sumproplat2)&gt;1,B63-sumproplat2,0),IF(B63-(sumproplat2-C63-D63)&gt;0,B63-(E63-C63-D63),0))</f>
        <v>0</v>
      </c>
      <c r="G52" s="127">
        <f t="shared" ref="G52:G63" si="23">IF(data2=1,F52*(PROC2/36500)*30.42,F52*(PROC2/36000)*30)</f>
        <v>0</v>
      </c>
      <c r="H52" s="24">
        <f t="shared" ref="H52:H63" si="24">IF(AND($A52="1 міс.",F52&gt;0),$J$26*$J$6+$J$27*F52,0)+IF(F52-IF(data2=1,IF(G52&gt;0.001,G52+sumproplat2,0),IF(F52&gt;sumproplat2*2,sumproplat2,F52+G52))&lt;0,$J$29,0)</f>
        <v>0</v>
      </c>
      <c r="I52" s="24">
        <f t="shared" ref="I52:I63" si="25">IF(data2=1,IF(G52&gt;0.001,G52+H52+sumproplat2,0),IF(F52&gt;sumproplat2*2,sumproplat2+H52,F52+G52+H52))</f>
        <v>0</v>
      </c>
      <c r="J52" s="127">
        <f>IF(data2=1,IF((F63-sumproplat2)&gt;1,F63-sumproplat2,0),IF(F63-(sumproplat2-G63-H63)&gt;0,F63-(I63-G63-H63),0))</f>
        <v>0</v>
      </c>
      <c r="K52" s="127">
        <f t="shared" ref="K52:K63" si="26">IF(data2=1,J52*(PROC2/36500)*30.42,J52*(PROC2/36000)*30)</f>
        <v>0</v>
      </c>
      <c r="L52" s="24">
        <f t="shared" ref="L52:L63" si="27">IF(AND($A52="1 міс.",J52&gt;0),$J$26*$J$6+$J$27*J52,0)+IF(J52-IF(data2=1,IF(K52&gt;0.001,K52+sumproplat2,0),IF(J52&gt;sumproplat2*2,sumproplat2,J52+K52))&lt;0,$J$29,0)</f>
        <v>0</v>
      </c>
      <c r="M52" s="134">
        <f t="shared" ref="M52:M63" si="28">IF(data2=1,IF(K52&gt;0.001,K52+L52+sumproplat2,0),IF(J52&gt;sumproplat2*2,sumproplat2+L52,J52+K52+L52))</f>
        <v>0</v>
      </c>
      <c r="N52" s="37"/>
      <c r="O52" s="37"/>
      <c r="P52" s="37"/>
      <c r="Q52" s="37"/>
      <c r="R52" s="37"/>
      <c r="S52" s="37"/>
      <c r="T52" s="37"/>
      <c r="U52" s="37"/>
      <c r="V52" s="85">
        <f>IF(data2=1,IF((R63-sumproplat2)&gt;1,R63-sumproplat2,0),IF(R63-(sumproplat2-S63-T63)&gt;0,R63-(U63-S63-T63),0))</f>
        <v>0</v>
      </c>
      <c r="W52" s="127">
        <f t="shared" ref="W52:W63" si="29">IF(data2=1,V52*(PROC2/36500)*30.42,V52*(PROC2/36000)*30)</f>
        <v>0</v>
      </c>
      <c r="X52" s="24">
        <f t="shared" ref="X52:X63" si="30">IF(AND($A52="1 міс.",V52&gt;0),$J$26*$J$6+$J$27*V52,0)+IF(V52-IF(data2=1,IF(W52&gt;0.001,W52+sumproplat2,0),IF(V52&gt;sumproplat2*2,sumproplat2,V52+W52))&lt;0,$J$29,0)</f>
        <v>0</v>
      </c>
      <c r="Y52" s="24">
        <f t="shared" ref="Y52:Y63" si="31">IF(data2=1,IF(W52&gt;0.001,W52+X52+sumproplat2,0),IF(V52&gt;sumproplat2*2,sumproplat2+X52,V52+W52+X52))</f>
        <v>0</v>
      </c>
      <c r="Z52" s="127">
        <f>IF(data2=1,IF((V63-sumproplat2)&gt;1,V63-sumproplat2,0),IF(V63-(sumproplat2-W63-X63)&gt;0,V63-(Y63-W63-X63),0))</f>
        <v>0</v>
      </c>
      <c r="AA52" s="127">
        <f t="shared" ref="AA52:AA63" si="32">IF(data2=1,Z52*(PROC2/36500)*30.42,Z52*(PROC2/36000)*30)</f>
        <v>0</v>
      </c>
      <c r="AB52" s="24">
        <f t="shared" ref="AB52:AB63" si="33">IF(AND($A52="1 міс.",Z52&gt;0),$J$26*$J$6+$J$27*Z52,0)+IF(Z52-IF(data2=1,IF(AA52&gt;0.001,AA52+sumproplat2,0),IF(Z52&gt;sumproplat2*2,sumproplat2,Z52+AA52))&lt;0,$J$29,0)</f>
        <v>0</v>
      </c>
      <c r="AC52" s="24">
        <f t="shared" ref="AC52:AC63" si="34">IF(data2=1,IF(AA52&gt;0.001,AA52+AB52+sumproplat2,0),IF(Z52&gt;sumproplat2*2,sumproplat2+AB52,Z52+AA52+AB52))</f>
        <v>0</v>
      </c>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row>
    <row r="53" spans="1:247" s="6" customFormat="1" ht="15" hidden="1" customHeight="1" x14ac:dyDescent="0.25">
      <c r="A53" s="125" t="s">
        <v>63</v>
      </c>
      <c r="B53" s="127">
        <f t="shared" ref="B53:B63" si="35">IF(data2=1,IF((B52-sumproplat2)&gt;1,B52-sumproplat2,0),IF(B52-(sumproplat2-C52-D52)&gt;0,B52-(E52-C52-D52),0))</f>
        <v>0</v>
      </c>
      <c r="C53" s="127">
        <f t="shared" si="20"/>
        <v>0</v>
      </c>
      <c r="D53" s="24">
        <f t="shared" si="21"/>
        <v>0</v>
      </c>
      <c r="E53" s="24">
        <f t="shared" si="22"/>
        <v>0</v>
      </c>
      <c r="F53" s="127">
        <f t="shared" ref="F53:F63" si="36">IF(data2=1,IF((F52-sumproplat2)&gt;1,F52-sumproplat2,0),IF(F52-(sumproplat2-G52-H52)&gt;0,F52-(I52-G52-H52),0))</f>
        <v>0</v>
      </c>
      <c r="G53" s="127">
        <f t="shared" si="23"/>
        <v>0</v>
      </c>
      <c r="H53" s="24">
        <f t="shared" si="24"/>
        <v>0</v>
      </c>
      <c r="I53" s="24">
        <f t="shared" si="25"/>
        <v>0</v>
      </c>
      <c r="J53" s="127">
        <f t="shared" ref="J53:J63" si="37">IF(data2=1,IF((J52-sumproplat2)&gt;1,J52-sumproplat2,0),IF(J52-(sumproplat2-K52-L52)&gt;0,J52-(M52-K52-L52),0))</f>
        <v>0</v>
      </c>
      <c r="K53" s="127">
        <f t="shared" si="26"/>
        <v>0</v>
      </c>
      <c r="L53" s="24">
        <f t="shared" si="27"/>
        <v>0</v>
      </c>
      <c r="M53" s="134">
        <f t="shared" si="28"/>
        <v>0</v>
      </c>
      <c r="N53" s="37"/>
      <c r="O53" s="37"/>
      <c r="P53" s="37"/>
      <c r="Q53" s="37"/>
      <c r="R53" s="37"/>
      <c r="S53" s="37"/>
      <c r="T53" s="37"/>
      <c r="U53" s="37"/>
      <c r="V53" s="85">
        <f t="shared" ref="V53:V63" si="38">IF(data2=1,IF((V52-sumproplat2)&gt;1,V52-sumproplat2,0),IF(V52-(sumproplat2-W52-X52)&gt;0,V52-(Y52-W52-X52),0))</f>
        <v>0</v>
      </c>
      <c r="W53" s="127">
        <f t="shared" si="29"/>
        <v>0</v>
      </c>
      <c r="X53" s="24">
        <f t="shared" si="30"/>
        <v>0</v>
      </c>
      <c r="Y53" s="24">
        <f t="shared" si="31"/>
        <v>0</v>
      </c>
      <c r="Z53" s="127">
        <f t="shared" ref="Z53:Z63" si="39">IF(data2=1,IF((Z52-sumproplat2)&gt;1,Z52-sumproplat2,0),IF(Z52-(sumproplat2-AA52-AB52)&gt;0,Z52-(AC52-AA52-AB52),0))</f>
        <v>0</v>
      </c>
      <c r="AA53" s="127">
        <f t="shared" si="32"/>
        <v>0</v>
      </c>
      <c r="AB53" s="24">
        <f t="shared" si="33"/>
        <v>0</v>
      </c>
      <c r="AC53" s="24">
        <f t="shared" si="34"/>
        <v>0</v>
      </c>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row>
    <row r="54" spans="1:247" s="6" customFormat="1" ht="15" hidden="1" customHeight="1" x14ac:dyDescent="0.25">
      <c r="A54" s="125" t="s">
        <v>64</v>
      </c>
      <c r="B54" s="127">
        <f t="shared" si="35"/>
        <v>0</v>
      </c>
      <c r="C54" s="127">
        <f t="shared" si="20"/>
        <v>0</v>
      </c>
      <c r="D54" s="24">
        <f t="shared" si="21"/>
        <v>0</v>
      </c>
      <c r="E54" s="24">
        <f t="shared" si="22"/>
        <v>0</v>
      </c>
      <c r="F54" s="127">
        <f t="shared" si="36"/>
        <v>0</v>
      </c>
      <c r="G54" s="127">
        <f t="shared" si="23"/>
        <v>0</v>
      </c>
      <c r="H54" s="24">
        <f t="shared" si="24"/>
        <v>0</v>
      </c>
      <c r="I54" s="24">
        <f t="shared" si="25"/>
        <v>0</v>
      </c>
      <c r="J54" s="127">
        <f t="shared" si="37"/>
        <v>0</v>
      </c>
      <c r="K54" s="127">
        <f t="shared" si="26"/>
        <v>0</v>
      </c>
      <c r="L54" s="24">
        <f t="shared" si="27"/>
        <v>0</v>
      </c>
      <c r="M54" s="134">
        <f t="shared" si="28"/>
        <v>0</v>
      </c>
      <c r="N54" s="37"/>
      <c r="O54" s="37"/>
      <c r="P54" s="37"/>
      <c r="Q54" s="37"/>
      <c r="R54" s="37"/>
      <c r="S54" s="37"/>
      <c r="T54" s="37"/>
      <c r="U54" s="37"/>
      <c r="V54" s="85">
        <f t="shared" si="38"/>
        <v>0</v>
      </c>
      <c r="W54" s="127">
        <f t="shared" si="29"/>
        <v>0</v>
      </c>
      <c r="X54" s="24">
        <f t="shared" si="30"/>
        <v>0</v>
      </c>
      <c r="Y54" s="24">
        <f t="shared" si="31"/>
        <v>0</v>
      </c>
      <c r="Z54" s="127">
        <f t="shared" si="39"/>
        <v>0</v>
      </c>
      <c r="AA54" s="127">
        <f t="shared" si="32"/>
        <v>0</v>
      </c>
      <c r="AB54" s="24">
        <f t="shared" si="33"/>
        <v>0</v>
      </c>
      <c r="AC54" s="24">
        <f t="shared" si="34"/>
        <v>0</v>
      </c>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row>
    <row r="55" spans="1:247" s="6" customFormat="1" ht="15" hidden="1" customHeight="1" x14ac:dyDescent="0.25">
      <c r="A55" s="125" t="s">
        <v>154</v>
      </c>
      <c r="B55" s="127">
        <f t="shared" si="35"/>
        <v>0</v>
      </c>
      <c r="C55" s="127">
        <f t="shared" si="20"/>
        <v>0</v>
      </c>
      <c r="D55" s="24">
        <f t="shared" si="21"/>
        <v>0</v>
      </c>
      <c r="E55" s="24">
        <f t="shared" si="22"/>
        <v>0</v>
      </c>
      <c r="F55" s="127">
        <f t="shared" si="36"/>
        <v>0</v>
      </c>
      <c r="G55" s="127">
        <f t="shared" si="23"/>
        <v>0</v>
      </c>
      <c r="H55" s="24">
        <f t="shared" si="24"/>
        <v>0</v>
      </c>
      <c r="I55" s="24">
        <f t="shared" si="25"/>
        <v>0</v>
      </c>
      <c r="J55" s="127">
        <f t="shared" si="37"/>
        <v>0</v>
      </c>
      <c r="K55" s="127">
        <f t="shared" si="26"/>
        <v>0</v>
      </c>
      <c r="L55" s="24">
        <f t="shared" si="27"/>
        <v>0</v>
      </c>
      <c r="M55" s="134">
        <f t="shared" si="28"/>
        <v>0</v>
      </c>
      <c r="N55" s="37"/>
      <c r="O55" s="37"/>
      <c r="P55" s="37"/>
      <c r="Q55" s="37"/>
      <c r="R55" s="37"/>
      <c r="S55" s="37"/>
      <c r="T55" s="37"/>
      <c r="U55" s="37"/>
      <c r="V55" s="85">
        <f t="shared" si="38"/>
        <v>0</v>
      </c>
      <c r="W55" s="127">
        <f t="shared" si="29"/>
        <v>0</v>
      </c>
      <c r="X55" s="24">
        <f t="shared" si="30"/>
        <v>0</v>
      </c>
      <c r="Y55" s="24">
        <f t="shared" si="31"/>
        <v>0</v>
      </c>
      <c r="Z55" s="127">
        <f t="shared" si="39"/>
        <v>0</v>
      </c>
      <c r="AA55" s="127">
        <f t="shared" si="32"/>
        <v>0</v>
      </c>
      <c r="AB55" s="24">
        <f t="shared" si="33"/>
        <v>0</v>
      </c>
      <c r="AC55" s="24">
        <f t="shared" si="34"/>
        <v>0</v>
      </c>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row>
    <row r="56" spans="1:247" s="6" customFormat="1" ht="15" hidden="1" customHeight="1" x14ac:dyDescent="0.25">
      <c r="A56" s="125" t="s">
        <v>155</v>
      </c>
      <c r="B56" s="127">
        <f t="shared" si="35"/>
        <v>0</v>
      </c>
      <c r="C56" s="127">
        <f t="shared" si="20"/>
        <v>0</v>
      </c>
      <c r="D56" s="24">
        <f t="shared" si="21"/>
        <v>0</v>
      </c>
      <c r="E56" s="24">
        <f t="shared" si="22"/>
        <v>0</v>
      </c>
      <c r="F56" s="127">
        <f t="shared" si="36"/>
        <v>0</v>
      </c>
      <c r="G56" s="127">
        <f t="shared" si="23"/>
        <v>0</v>
      </c>
      <c r="H56" s="24">
        <f t="shared" si="24"/>
        <v>0</v>
      </c>
      <c r="I56" s="24">
        <f t="shared" si="25"/>
        <v>0</v>
      </c>
      <c r="J56" s="127">
        <f t="shared" si="37"/>
        <v>0</v>
      </c>
      <c r="K56" s="127">
        <f t="shared" si="26"/>
        <v>0</v>
      </c>
      <c r="L56" s="24">
        <f t="shared" si="27"/>
        <v>0</v>
      </c>
      <c r="M56" s="134">
        <f t="shared" si="28"/>
        <v>0</v>
      </c>
      <c r="N56" s="37"/>
      <c r="O56" s="37"/>
      <c r="P56" s="37"/>
      <c r="Q56" s="37"/>
      <c r="R56" s="37"/>
      <c r="S56" s="37"/>
      <c r="T56" s="37"/>
      <c r="U56" s="37"/>
      <c r="V56" s="85">
        <f t="shared" si="38"/>
        <v>0</v>
      </c>
      <c r="W56" s="127">
        <f t="shared" si="29"/>
        <v>0</v>
      </c>
      <c r="X56" s="24">
        <f t="shared" si="30"/>
        <v>0</v>
      </c>
      <c r="Y56" s="24">
        <f t="shared" si="31"/>
        <v>0</v>
      </c>
      <c r="Z56" s="127">
        <f t="shared" si="39"/>
        <v>0</v>
      </c>
      <c r="AA56" s="127">
        <f t="shared" si="32"/>
        <v>0</v>
      </c>
      <c r="AB56" s="24">
        <f t="shared" si="33"/>
        <v>0</v>
      </c>
      <c r="AC56" s="24">
        <f t="shared" si="34"/>
        <v>0</v>
      </c>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row>
    <row r="57" spans="1:247" s="6" customFormat="1" ht="15" hidden="1" customHeight="1" x14ac:dyDescent="0.25">
      <c r="A57" s="125" t="s">
        <v>156</v>
      </c>
      <c r="B57" s="127">
        <f t="shared" si="35"/>
        <v>0</v>
      </c>
      <c r="C57" s="127">
        <f t="shared" si="20"/>
        <v>0</v>
      </c>
      <c r="D57" s="24">
        <f t="shared" si="21"/>
        <v>0</v>
      </c>
      <c r="E57" s="24">
        <f t="shared" si="22"/>
        <v>0</v>
      </c>
      <c r="F57" s="127">
        <f t="shared" si="36"/>
        <v>0</v>
      </c>
      <c r="G57" s="127">
        <f t="shared" si="23"/>
        <v>0</v>
      </c>
      <c r="H57" s="24">
        <f t="shared" si="24"/>
        <v>0</v>
      </c>
      <c r="I57" s="24">
        <f t="shared" si="25"/>
        <v>0</v>
      </c>
      <c r="J57" s="127">
        <f t="shared" si="37"/>
        <v>0</v>
      </c>
      <c r="K57" s="127">
        <f t="shared" si="26"/>
        <v>0</v>
      </c>
      <c r="L57" s="24">
        <f t="shared" si="27"/>
        <v>0</v>
      </c>
      <c r="M57" s="134">
        <f t="shared" si="28"/>
        <v>0</v>
      </c>
      <c r="N57" s="37"/>
      <c r="O57" s="37"/>
      <c r="P57" s="37"/>
      <c r="Q57" s="37"/>
      <c r="R57" s="37"/>
      <c r="S57" s="37"/>
      <c r="T57" s="37"/>
      <c r="U57" s="37"/>
      <c r="V57" s="85">
        <f t="shared" si="38"/>
        <v>0</v>
      </c>
      <c r="W57" s="127">
        <f t="shared" si="29"/>
        <v>0</v>
      </c>
      <c r="X57" s="24">
        <f t="shared" si="30"/>
        <v>0</v>
      </c>
      <c r="Y57" s="24">
        <f t="shared" si="31"/>
        <v>0</v>
      </c>
      <c r="Z57" s="127">
        <f t="shared" si="39"/>
        <v>0</v>
      </c>
      <c r="AA57" s="127">
        <f t="shared" si="32"/>
        <v>0</v>
      </c>
      <c r="AB57" s="24">
        <f t="shared" si="33"/>
        <v>0</v>
      </c>
      <c r="AC57" s="24">
        <f t="shared" si="34"/>
        <v>0</v>
      </c>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row>
    <row r="58" spans="1:247" s="6" customFormat="1" ht="15" hidden="1" customHeight="1" x14ac:dyDescent="0.25">
      <c r="A58" s="125" t="s">
        <v>157</v>
      </c>
      <c r="B58" s="127">
        <f t="shared" si="35"/>
        <v>0</v>
      </c>
      <c r="C58" s="127">
        <f t="shared" si="20"/>
        <v>0</v>
      </c>
      <c r="D58" s="24">
        <f t="shared" si="21"/>
        <v>0</v>
      </c>
      <c r="E58" s="24">
        <f t="shared" si="22"/>
        <v>0</v>
      </c>
      <c r="F58" s="127">
        <f t="shared" si="36"/>
        <v>0</v>
      </c>
      <c r="G58" s="127">
        <f t="shared" si="23"/>
        <v>0</v>
      </c>
      <c r="H58" s="24">
        <f t="shared" si="24"/>
        <v>0</v>
      </c>
      <c r="I58" s="24">
        <f t="shared" si="25"/>
        <v>0</v>
      </c>
      <c r="J58" s="127">
        <f t="shared" si="37"/>
        <v>0</v>
      </c>
      <c r="K58" s="127">
        <f t="shared" si="26"/>
        <v>0</v>
      </c>
      <c r="L58" s="24">
        <f t="shared" si="27"/>
        <v>0</v>
      </c>
      <c r="M58" s="134">
        <f t="shared" si="28"/>
        <v>0</v>
      </c>
      <c r="N58" s="37"/>
      <c r="O58" s="37"/>
      <c r="P58" s="37"/>
      <c r="Q58" s="37"/>
      <c r="R58" s="37"/>
      <c r="S58" s="37"/>
      <c r="T58" s="37"/>
      <c r="U58" s="37"/>
      <c r="V58" s="85">
        <f t="shared" si="38"/>
        <v>0</v>
      </c>
      <c r="W58" s="127">
        <f t="shared" si="29"/>
        <v>0</v>
      </c>
      <c r="X58" s="24">
        <f t="shared" si="30"/>
        <v>0</v>
      </c>
      <c r="Y58" s="24">
        <f t="shared" si="31"/>
        <v>0</v>
      </c>
      <c r="Z58" s="127">
        <f t="shared" si="39"/>
        <v>0</v>
      </c>
      <c r="AA58" s="127">
        <f t="shared" si="32"/>
        <v>0</v>
      </c>
      <c r="AB58" s="24">
        <f t="shared" si="33"/>
        <v>0</v>
      </c>
      <c r="AC58" s="24">
        <f t="shared" si="34"/>
        <v>0</v>
      </c>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row>
    <row r="59" spans="1:247" s="6" customFormat="1" ht="15" hidden="1" customHeight="1" x14ac:dyDescent="0.25">
      <c r="A59" s="125" t="s">
        <v>158</v>
      </c>
      <c r="B59" s="127">
        <f t="shared" si="35"/>
        <v>0</v>
      </c>
      <c r="C59" s="127">
        <f t="shared" si="20"/>
        <v>0</v>
      </c>
      <c r="D59" s="24">
        <f t="shared" si="21"/>
        <v>0</v>
      </c>
      <c r="E59" s="24">
        <f t="shared" si="22"/>
        <v>0</v>
      </c>
      <c r="F59" s="127">
        <f t="shared" si="36"/>
        <v>0</v>
      </c>
      <c r="G59" s="127">
        <f t="shared" si="23"/>
        <v>0</v>
      </c>
      <c r="H59" s="24">
        <f t="shared" si="24"/>
        <v>0</v>
      </c>
      <c r="I59" s="24">
        <f t="shared" si="25"/>
        <v>0</v>
      </c>
      <c r="J59" s="127">
        <f t="shared" si="37"/>
        <v>0</v>
      </c>
      <c r="K59" s="127">
        <f t="shared" si="26"/>
        <v>0</v>
      </c>
      <c r="L59" s="24">
        <f t="shared" si="27"/>
        <v>0</v>
      </c>
      <c r="M59" s="134">
        <f t="shared" si="28"/>
        <v>0</v>
      </c>
      <c r="N59" s="37"/>
      <c r="O59" s="37"/>
      <c r="P59" s="37"/>
      <c r="Q59" s="37"/>
      <c r="R59" s="37"/>
      <c r="S59" s="37"/>
      <c r="T59" s="37"/>
      <c r="U59" s="37"/>
      <c r="V59" s="85">
        <f t="shared" si="38"/>
        <v>0</v>
      </c>
      <c r="W59" s="127">
        <f t="shared" si="29"/>
        <v>0</v>
      </c>
      <c r="X59" s="24">
        <f t="shared" si="30"/>
        <v>0</v>
      </c>
      <c r="Y59" s="24">
        <f t="shared" si="31"/>
        <v>0</v>
      </c>
      <c r="Z59" s="127">
        <f t="shared" si="39"/>
        <v>0</v>
      </c>
      <c r="AA59" s="127">
        <f t="shared" si="32"/>
        <v>0</v>
      </c>
      <c r="AB59" s="24">
        <f t="shared" si="33"/>
        <v>0</v>
      </c>
      <c r="AC59" s="24">
        <f t="shared" si="34"/>
        <v>0</v>
      </c>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row>
    <row r="60" spans="1:247" s="6" customFormat="1" ht="15" hidden="1" customHeight="1" x14ac:dyDescent="0.25">
      <c r="A60" s="125" t="s">
        <v>159</v>
      </c>
      <c r="B60" s="127">
        <f t="shared" si="35"/>
        <v>0</v>
      </c>
      <c r="C60" s="127">
        <f t="shared" si="20"/>
        <v>0</v>
      </c>
      <c r="D60" s="24">
        <f t="shared" si="21"/>
        <v>0</v>
      </c>
      <c r="E60" s="24">
        <f t="shared" si="22"/>
        <v>0</v>
      </c>
      <c r="F60" s="127">
        <f t="shared" si="36"/>
        <v>0</v>
      </c>
      <c r="G60" s="127">
        <f t="shared" si="23"/>
        <v>0</v>
      </c>
      <c r="H60" s="24">
        <f t="shared" si="24"/>
        <v>0</v>
      </c>
      <c r="I60" s="24">
        <f t="shared" si="25"/>
        <v>0</v>
      </c>
      <c r="J60" s="127">
        <f t="shared" si="37"/>
        <v>0</v>
      </c>
      <c r="K60" s="127">
        <f t="shared" si="26"/>
        <v>0</v>
      </c>
      <c r="L60" s="24">
        <f t="shared" si="27"/>
        <v>0</v>
      </c>
      <c r="M60" s="134">
        <f t="shared" si="28"/>
        <v>0</v>
      </c>
      <c r="N60" s="37"/>
      <c r="O60" s="37"/>
      <c r="P60" s="37"/>
      <c r="Q60" s="37"/>
      <c r="R60" s="37"/>
      <c r="S60" s="37"/>
      <c r="T60" s="37"/>
      <c r="U60" s="37"/>
      <c r="V60" s="85">
        <f t="shared" si="38"/>
        <v>0</v>
      </c>
      <c r="W60" s="127">
        <f t="shared" si="29"/>
        <v>0</v>
      </c>
      <c r="X60" s="24">
        <f t="shared" si="30"/>
        <v>0</v>
      </c>
      <c r="Y60" s="24">
        <f t="shared" si="31"/>
        <v>0</v>
      </c>
      <c r="Z60" s="127">
        <f t="shared" si="39"/>
        <v>0</v>
      </c>
      <c r="AA60" s="127">
        <f t="shared" si="32"/>
        <v>0</v>
      </c>
      <c r="AB60" s="24">
        <f t="shared" si="33"/>
        <v>0</v>
      </c>
      <c r="AC60" s="24">
        <f t="shared" si="34"/>
        <v>0</v>
      </c>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row>
    <row r="61" spans="1:247" s="6" customFormat="1" ht="15" hidden="1" customHeight="1" x14ac:dyDescent="0.25">
      <c r="A61" s="125" t="s">
        <v>160</v>
      </c>
      <c r="B61" s="127">
        <f t="shared" si="35"/>
        <v>0</v>
      </c>
      <c r="C61" s="127">
        <f t="shared" si="20"/>
        <v>0</v>
      </c>
      <c r="D61" s="24">
        <f t="shared" si="21"/>
        <v>0</v>
      </c>
      <c r="E61" s="24">
        <f t="shared" si="22"/>
        <v>0</v>
      </c>
      <c r="F61" s="127">
        <f t="shared" si="36"/>
        <v>0</v>
      </c>
      <c r="G61" s="127">
        <f t="shared" si="23"/>
        <v>0</v>
      </c>
      <c r="H61" s="24">
        <f t="shared" si="24"/>
        <v>0</v>
      </c>
      <c r="I61" s="24">
        <f t="shared" si="25"/>
        <v>0</v>
      </c>
      <c r="J61" s="127">
        <f t="shared" si="37"/>
        <v>0</v>
      </c>
      <c r="K61" s="127">
        <f t="shared" si="26"/>
        <v>0</v>
      </c>
      <c r="L61" s="24">
        <f t="shared" si="27"/>
        <v>0</v>
      </c>
      <c r="M61" s="134">
        <f t="shared" si="28"/>
        <v>0</v>
      </c>
      <c r="N61" s="37"/>
      <c r="O61" s="37"/>
      <c r="P61" s="37"/>
      <c r="Q61" s="37"/>
      <c r="R61" s="37"/>
      <c r="S61" s="37"/>
      <c r="T61" s="37"/>
      <c r="U61" s="37"/>
      <c r="V61" s="85">
        <f t="shared" si="38"/>
        <v>0</v>
      </c>
      <c r="W61" s="127">
        <f t="shared" si="29"/>
        <v>0</v>
      </c>
      <c r="X61" s="24">
        <f t="shared" si="30"/>
        <v>0</v>
      </c>
      <c r="Y61" s="24">
        <f t="shared" si="31"/>
        <v>0</v>
      </c>
      <c r="Z61" s="127">
        <f t="shared" si="39"/>
        <v>0</v>
      </c>
      <c r="AA61" s="127">
        <f t="shared" si="32"/>
        <v>0</v>
      </c>
      <c r="AB61" s="24">
        <f t="shared" si="33"/>
        <v>0</v>
      </c>
      <c r="AC61" s="24">
        <f t="shared" si="34"/>
        <v>0</v>
      </c>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row>
    <row r="62" spans="1:247" s="6" customFormat="1" ht="15" hidden="1" customHeight="1" x14ac:dyDescent="0.25">
      <c r="A62" s="125" t="s">
        <v>161</v>
      </c>
      <c r="B62" s="127">
        <f t="shared" si="35"/>
        <v>0</v>
      </c>
      <c r="C62" s="127">
        <f t="shared" si="20"/>
        <v>0</v>
      </c>
      <c r="D62" s="24">
        <f t="shared" si="21"/>
        <v>0</v>
      </c>
      <c r="E62" s="24">
        <f t="shared" si="22"/>
        <v>0</v>
      </c>
      <c r="F62" s="127">
        <f t="shared" si="36"/>
        <v>0</v>
      </c>
      <c r="G62" s="127">
        <f t="shared" si="23"/>
        <v>0</v>
      </c>
      <c r="H62" s="24">
        <f t="shared" si="24"/>
        <v>0</v>
      </c>
      <c r="I62" s="24">
        <f t="shared" si="25"/>
        <v>0</v>
      </c>
      <c r="J62" s="127">
        <f t="shared" si="37"/>
        <v>0</v>
      </c>
      <c r="K62" s="127">
        <f t="shared" si="26"/>
        <v>0</v>
      </c>
      <c r="L62" s="24">
        <f t="shared" si="27"/>
        <v>0</v>
      </c>
      <c r="M62" s="134">
        <f t="shared" si="28"/>
        <v>0</v>
      </c>
      <c r="N62" s="37"/>
      <c r="O62" s="37"/>
      <c r="P62" s="37"/>
      <c r="Q62" s="37"/>
      <c r="R62" s="37"/>
      <c r="S62" s="37"/>
      <c r="T62" s="37"/>
      <c r="U62" s="37"/>
      <c r="V62" s="85">
        <f t="shared" si="38"/>
        <v>0</v>
      </c>
      <c r="W62" s="127">
        <f t="shared" si="29"/>
        <v>0</v>
      </c>
      <c r="X62" s="24">
        <f t="shared" si="30"/>
        <v>0</v>
      </c>
      <c r="Y62" s="24">
        <f t="shared" si="31"/>
        <v>0</v>
      </c>
      <c r="Z62" s="127">
        <f t="shared" si="39"/>
        <v>0</v>
      </c>
      <c r="AA62" s="127">
        <f t="shared" si="32"/>
        <v>0</v>
      </c>
      <c r="AB62" s="24">
        <f t="shared" si="33"/>
        <v>0</v>
      </c>
      <c r="AC62" s="24">
        <f t="shared" si="34"/>
        <v>0</v>
      </c>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row>
    <row r="63" spans="1:247" s="6" customFormat="1" ht="15" hidden="1" customHeight="1" x14ac:dyDescent="0.25">
      <c r="A63" s="125" t="s">
        <v>126</v>
      </c>
      <c r="B63" s="127">
        <f t="shared" si="35"/>
        <v>0</v>
      </c>
      <c r="C63" s="127">
        <f t="shared" si="20"/>
        <v>0</v>
      </c>
      <c r="D63" s="24">
        <f t="shared" si="21"/>
        <v>0</v>
      </c>
      <c r="E63" s="24">
        <f t="shared" si="22"/>
        <v>0</v>
      </c>
      <c r="F63" s="127">
        <f t="shared" si="36"/>
        <v>0</v>
      </c>
      <c r="G63" s="127">
        <f t="shared" si="23"/>
        <v>0</v>
      </c>
      <c r="H63" s="24">
        <f t="shared" si="24"/>
        <v>0</v>
      </c>
      <c r="I63" s="24">
        <f t="shared" si="25"/>
        <v>0</v>
      </c>
      <c r="J63" s="127">
        <f t="shared" si="37"/>
        <v>0</v>
      </c>
      <c r="K63" s="127">
        <f t="shared" si="26"/>
        <v>0</v>
      </c>
      <c r="L63" s="24">
        <f t="shared" si="27"/>
        <v>0</v>
      </c>
      <c r="M63" s="134">
        <f t="shared" si="28"/>
        <v>0</v>
      </c>
      <c r="N63" s="37"/>
      <c r="O63" s="37"/>
      <c r="P63" s="37"/>
      <c r="Q63" s="37"/>
      <c r="R63" s="37"/>
      <c r="S63" s="37"/>
      <c r="T63" s="37"/>
      <c r="U63" s="37"/>
      <c r="V63" s="85">
        <f t="shared" si="38"/>
        <v>0</v>
      </c>
      <c r="W63" s="127">
        <f t="shared" si="29"/>
        <v>0</v>
      </c>
      <c r="X63" s="24">
        <f t="shared" si="30"/>
        <v>0</v>
      </c>
      <c r="Y63" s="24">
        <f t="shared" si="31"/>
        <v>0</v>
      </c>
      <c r="Z63" s="127">
        <f t="shared" si="39"/>
        <v>0</v>
      </c>
      <c r="AA63" s="127">
        <f t="shared" si="32"/>
        <v>0</v>
      </c>
      <c r="AB63" s="24">
        <f t="shared" si="33"/>
        <v>0</v>
      </c>
      <c r="AC63" s="24">
        <f t="shared" si="34"/>
        <v>0</v>
      </c>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row>
    <row r="64" spans="1:247" s="6" customFormat="1" ht="15.75" hidden="1" customHeight="1" thickBot="1" x14ac:dyDescent="0.3">
      <c r="A64" s="128" t="s">
        <v>66</v>
      </c>
      <c r="B64" s="129"/>
      <c r="C64" s="130">
        <f>SUM(C52:C63)</f>
        <v>0</v>
      </c>
      <c r="D64" s="131">
        <f>SUM(D52:D63)</f>
        <v>0</v>
      </c>
      <c r="E64" s="131">
        <f>SUM(E52:E63)</f>
        <v>0</v>
      </c>
      <c r="F64" s="129"/>
      <c r="G64" s="130">
        <f>SUM(G52:G63)</f>
        <v>0</v>
      </c>
      <c r="H64" s="131">
        <f>SUM(H52:H63)</f>
        <v>0</v>
      </c>
      <c r="I64" s="131">
        <f>SUM(I52:I63)</f>
        <v>0</v>
      </c>
      <c r="J64" s="129"/>
      <c r="K64" s="130">
        <f>SUM(K52:K63)</f>
        <v>0</v>
      </c>
      <c r="L64" s="131">
        <f>SUM(L52:L63)</f>
        <v>0</v>
      </c>
      <c r="M64" s="135">
        <f>SUM(M52:M63)</f>
        <v>0</v>
      </c>
      <c r="N64" s="37"/>
      <c r="O64" s="37"/>
      <c r="P64" s="37"/>
      <c r="Q64" s="37"/>
      <c r="R64" s="37"/>
      <c r="S64" s="37"/>
      <c r="T64" s="37"/>
      <c r="U64" s="37"/>
      <c r="V64" s="132"/>
      <c r="W64" s="130">
        <f>SUM(W52:W63)</f>
        <v>0</v>
      </c>
      <c r="X64" s="131">
        <f>SUM(X52:X63)</f>
        <v>0</v>
      </c>
      <c r="Y64" s="131">
        <f>SUM(Y52:Y63)</f>
        <v>0</v>
      </c>
      <c r="Z64" s="129"/>
      <c r="AA64" s="130">
        <f>SUM(AA52:AA63)</f>
        <v>0</v>
      </c>
      <c r="AB64" s="131">
        <f>SUM(AB52:AB63)</f>
        <v>0</v>
      </c>
      <c r="AC64" s="131">
        <f>SUM(AC52:AC63)</f>
        <v>0</v>
      </c>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row>
    <row r="65" spans="1:247" s="6" customFormat="1" ht="12.75" hidden="1" customHeight="1" thickBot="1" x14ac:dyDescent="0.3">
      <c r="A65" s="283" t="s">
        <v>65</v>
      </c>
      <c r="B65" s="268" t="s">
        <v>81</v>
      </c>
      <c r="C65" s="269"/>
      <c r="D65" s="269"/>
      <c r="E65" s="276"/>
      <c r="F65" s="268" t="s">
        <v>82</v>
      </c>
      <c r="G65" s="269"/>
      <c r="H65" s="276"/>
      <c r="I65" s="122"/>
      <c r="J65" s="268" t="s">
        <v>83</v>
      </c>
      <c r="K65" s="269"/>
      <c r="L65" s="269"/>
      <c r="M65" s="269"/>
      <c r="N65" s="37"/>
      <c r="O65" s="37"/>
      <c r="P65" s="37"/>
      <c r="Q65" s="37"/>
      <c r="R65" s="37"/>
      <c r="S65" s="37"/>
      <c r="T65" s="37"/>
      <c r="U65" s="37"/>
      <c r="V65" s="269" t="s">
        <v>86</v>
      </c>
      <c r="W65" s="269"/>
      <c r="X65" s="269"/>
      <c r="Y65" s="276"/>
      <c r="Z65" s="268" t="s">
        <v>87</v>
      </c>
      <c r="AA65" s="269"/>
      <c r="AB65" s="269"/>
      <c r="AC65" s="276"/>
      <c r="AD65" s="9"/>
      <c r="AE65" s="9"/>
      <c r="AF65" s="9"/>
      <c r="AG65" s="9"/>
      <c r="AH65" s="9"/>
      <c r="AI65" s="9"/>
      <c r="AJ65" s="9"/>
      <c r="AK65" s="9"/>
      <c r="AL65" s="9"/>
      <c r="AM65" s="9"/>
      <c r="AN65" s="9"/>
      <c r="AO65" s="9"/>
      <c r="AP65" s="9"/>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row>
    <row r="66" spans="1:247" s="6" customFormat="1" ht="75.75" hidden="1" customHeight="1" thickBot="1" x14ac:dyDescent="0.3">
      <c r="A66" s="284"/>
      <c r="B66" s="123" t="s">
        <v>88</v>
      </c>
      <c r="C66" s="123" t="s">
        <v>89</v>
      </c>
      <c r="D66" s="123" t="s">
        <v>153</v>
      </c>
      <c r="E66" s="123" t="s">
        <v>90</v>
      </c>
      <c r="F66" s="123" t="s">
        <v>88</v>
      </c>
      <c r="G66" s="123" t="s">
        <v>89</v>
      </c>
      <c r="H66" s="123" t="s">
        <v>153</v>
      </c>
      <c r="I66" s="123" t="s">
        <v>90</v>
      </c>
      <c r="J66" s="123" t="s">
        <v>88</v>
      </c>
      <c r="K66" s="123" t="s">
        <v>89</v>
      </c>
      <c r="L66" s="123" t="s">
        <v>153</v>
      </c>
      <c r="M66" s="133" t="s">
        <v>90</v>
      </c>
      <c r="N66" s="37"/>
      <c r="O66" s="37"/>
      <c r="P66" s="37"/>
      <c r="Q66" s="37"/>
      <c r="R66" s="37"/>
      <c r="S66" s="37"/>
      <c r="T66" s="37"/>
      <c r="U66" s="37"/>
      <c r="V66" s="124" t="s">
        <v>88</v>
      </c>
      <c r="W66" s="123" t="s">
        <v>89</v>
      </c>
      <c r="X66" s="123" t="s">
        <v>153</v>
      </c>
      <c r="Y66" s="123" t="s">
        <v>90</v>
      </c>
      <c r="Z66" s="123" t="s">
        <v>88</v>
      </c>
      <c r="AA66" s="123" t="s">
        <v>89</v>
      </c>
      <c r="AB66" s="123" t="s">
        <v>153</v>
      </c>
      <c r="AC66" s="123" t="s">
        <v>90</v>
      </c>
      <c r="AD66" s="9"/>
      <c r="AE66" s="9"/>
      <c r="AF66" s="9"/>
      <c r="AG66" s="9"/>
      <c r="AH66" s="9"/>
      <c r="AI66" s="9"/>
      <c r="AJ66" s="9"/>
      <c r="AK66" s="9"/>
      <c r="AL66" s="9"/>
      <c r="AM66" s="9"/>
      <c r="AN66" s="9"/>
      <c r="AO66" s="9"/>
      <c r="AP66" s="9"/>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row>
    <row r="67" spans="1:247" s="6" customFormat="1" ht="15" hidden="1" customHeight="1" x14ac:dyDescent="0.25">
      <c r="A67" s="125" t="s">
        <v>62</v>
      </c>
      <c r="B67" s="127">
        <f>IF(data2=1,IF((Z63-sumproplat2)&gt;1,Z63-sumproplat2,0),IF(Z63-(sumproplat2-AA63-AB63)&gt;0,Z63-(AC63-AA63-AB63),0))</f>
        <v>0</v>
      </c>
      <c r="C67" s="127">
        <f t="shared" ref="C67:C78" si="40">IF(data2=1,B67*(PROC2/36500)*30.42,B67*(PROC2/36000)*30)</f>
        <v>0</v>
      </c>
      <c r="D67" s="24">
        <f t="shared" ref="D67:D78" si="41">IF(AND($A67="1 міс.",B67&gt;0),$J$26*$J$6+$J$27*B67,0)+IF(B67-IF(data2=1,IF(C67&gt;0.001,C67+sumproplat2,0),IF(B67&gt;sumproplat2*2,sumproplat2,B67+C67))&lt;0,$J$29,0)</f>
        <v>0</v>
      </c>
      <c r="E67" s="24">
        <f t="shared" ref="E67:E78" si="42">IF(data2=1,IF(C67&gt;0.001,C67+D67+sumproplat2,0),IF(B67&gt;sumproplat2*2,sumproplat2+D67,B67+C67+D67))</f>
        <v>0</v>
      </c>
      <c r="F67" s="127">
        <f>IF(data2=1,IF((B78-sumproplat2)&gt;1,B78-sumproplat2,0),IF(B78-(sumproplat2-C78-D78)&gt;0,B78-(E78-C78-D78),0))</f>
        <v>0</v>
      </c>
      <c r="G67" s="127">
        <f t="shared" ref="G67:G78" si="43">IF(data2=1,F67*(PROC2/36500)*30.42,F67*(PROC2/36000)*30)</f>
        <v>0</v>
      </c>
      <c r="H67" s="24">
        <f t="shared" ref="H67:H78" si="44">IF(AND($A67="1 міс.",F67&gt;0),$J$26*$J$6+$J$27*F67,0)+IF(F67-IF(data2=1,IF(G67&gt;0.001,G67+sumproplat2,0),IF(F67&gt;sumproplat2*2,sumproplat2,F67+G67))&lt;0,$J$29,0)</f>
        <v>0</v>
      </c>
      <c r="I67" s="24">
        <f t="shared" ref="I67:I78" si="45">IF(data2=1,IF(G67&gt;0.001,G67+H67+sumproplat2,0),IF(F67&gt;sumproplat2*2,sumproplat2+H67,F67+G67+H67))</f>
        <v>0</v>
      </c>
      <c r="J67" s="127">
        <f>IF(data2=1,IF((F78-sumproplat2)&gt;1,F78-sumproplat2,0),IF(F78-(sumproplat2-G78-H78)&gt;0,F78-(I78-G78-H78),0))</f>
        <v>0</v>
      </c>
      <c r="K67" s="127">
        <f t="shared" ref="K67:K78" si="46">IF(data2=1,J67*(PROC2/36500)*30.42,J67*(PROC2/36000)*30)</f>
        <v>0</v>
      </c>
      <c r="L67" s="24">
        <f t="shared" ref="L67:L78" si="47">IF(AND($A67="1 міс.",J67&gt;0),$J$26*$J$6+$J$27*J67,0)+IF(J67-IF(data2=1,IF(K67&gt;0.001,K67+sumproplat2,0),IF(J67&gt;sumproplat2*2,sumproplat2,J67+K67))&lt;0,$J$29,0)</f>
        <v>0</v>
      </c>
      <c r="M67" s="134">
        <f t="shared" ref="M67:M78" si="48">IF(data2=1,IF(K67&gt;0.001,K67+L67+sumproplat2,0),IF(J67&gt;sumproplat2*2,sumproplat2+L67,J67+K67+L67))</f>
        <v>0</v>
      </c>
      <c r="N67" s="37"/>
      <c r="O67" s="37"/>
      <c r="P67" s="37"/>
      <c r="Q67" s="37"/>
      <c r="R67" s="37"/>
      <c r="S67" s="37"/>
      <c r="T67" s="37"/>
      <c r="U67" s="37"/>
      <c r="V67" s="85">
        <f>IF(data2=1,IF((R78-sumproplat2)&gt;1,R78-sumproplat2,0),IF(R78-(sumproplat2-S78-T78)&gt;0,R78-(U78-S78-T78),0))</f>
        <v>0</v>
      </c>
      <c r="W67" s="127">
        <f t="shared" ref="W67:W78" si="49">IF(data2=1,V67*(PROC2/36500)*30.42,V67*(PROC2/36000)*30)</f>
        <v>0</v>
      </c>
      <c r="X67" s="24">
        <f t="shared" ref="X67:X78" si="50">IF(AND($A67="1 міс.",V67&gt;0),$J$26*$J$6+$J$27*V67,0)+IF(V67-IF(data2=1,IF(W67&gt;0.001,W67+sumproplat2,0),IF(V67&gt;sumproplat2*2,sumproplat2,V67+W67))&lt;0,$J$29,0)</f>
        <v>0</v>
      </c>
      <c r="Y67" s="24">
        <f t="shared" ref="Y67:Y78" si="51">IF(data2=1,IF(W67&gt;0.001,W67+X67+sumproplat2,0),IF(V67&gt;sumproplat2*2,sumproplat2+X67,V67+W67+X67))</f>
        <v>0</v>
      </c>
      <c r="Z67" s="127">
        <f>IF(data2=1,IF((V78-sumproplat2)&gt;1,V78-sumproplat2,0),IF(V78-(sumproplat2-W78-X78)&gt;0,V78-(Y78-W78-X78),0))</f>
        <v>0</v>
      </c>
      <c r="AA67" s="127">
        <f t="shared" ref="AA67:AA78" si="52">IF(data2=1,Z67*(PROC2/36500)*30.42,Z67*(PROC2/36000)*30)</f>
        <v>0</v>
      </c>
      <c r="AB67" s="24">
        <f t="shared" ref="AB67:AB78" si="53">IF(AND($A67="1 міс.",Z67&gt;0),$J$26*$J$6+$J$27*Z67,0)+IF(Z67-IF(data2=1,IF(AA67&gt;0.001,AA67+sumproplat2,0),IF(Z67&gt;sumproplat2*2,sumproplat2,Z67+AA67))&lt;0,$J$29,0)</f>
        <v>0</v>
      </c>
      <c r="AC67" s="24">
        <f t="shared" ref="AC67:AC78" si="54">IF(data2=1,IF(AA67&gt;0.001,AA67+AB67+sumproplat2,0),IF(Z67&gt;sumproplat2*2,sumproplat2+AB67,Z67+AA67+AB67))</f>
        <v>0</v>
      </c>
      <c r="AD67" s="9"/>
      <c r="AE67" s="9"/>
      <c r="AF67" s="9"/>
      <c r="AG67" s="9"/>
      <c r="AH67" s="9"/>
      <c r="AI67" s="9"/>
      <c r="AJ67" s="9"/>
      <c r="AK67" s="9"/>
      <c r="AL67" s="9"/>
      <c r="AM67" s="9"/>
      <c r="AN67" s="9"/>
      <c r="AO67" s="9"/>
      <c r="AP67" s="9"/>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row>
    <row r="68" spans="1:247" s="6" customFormat="1" ht="15" hidden="1" customHeight="1" x14ac:dyDescent="0.25">
      <c r="A68" s="125" t="s">
        <v>63</v>
      </c>
      <c r="B68" s="127">
        <f t="shared" ref="B68:B78" si="55">IF(data2=1,IF((B67-sumproplat2)&gt;1,B67-sumproplat2,0),IF(B67-(sumproplat2-C67-D67)&gt;0,B67-(E67-C67-D67),0))</f>
        <v>0</v>
      </c>
      <c r="C68" s="127">
        <f t="shared" si="40"/>
        <v>0</v>
      </c>
      <c r="D68" s="24">
        <f t="shared" si="41"/>
        <v>0</v>
      </c>
      <c r="E68" s="24">
        <f t="shared" si="42"/>
        <v>0</v>
      </c>
      <c r="F68" s="127">
        <f t="shared" ref="F68:F78" si="56">IF(data2=1,IF((F67-sumproplat2)&gt;1,F67-sumproplat2,0),IF(F67-(sumproplat2-G67-H67)&gt;0,F67-(I67-G67-H67),0))</f>
        <v>0</v>
      </c>
      <c r="G68" s="127">
        <f t="shared" si="43"/>
        <v>0</v>
      </c>
      <c r="H68" s="24">
        <f t="shared" si="44"/>
        <v>0</v>
      </c>
      <c r="I68" s="24">
        <f t="shared" si="45"/>
        <v>0</v>
      </c>
      <c r="J68" s="127">
        <f t="shared" ref="J68:J78" si="57">IF(data2=1,IF((J67-sumproplat2)&gt;1,J67-sumproplat2,0),IF(J67-(sumproplat2-K67-L67)&gt;0,J67-(M67-K67-L67),0))</f>
        <v>0</v>
      </c>
      <c r="K68" s="127">
        <f t="shared" si="46"/>
        <v>0</v>
      </c>
      <c r="L68" s="24">
        <f t="shared" si="47"/>
        <v>0</v>
      </c>
      <c r="M68" s="134">
        <f t="shared" si="48"/>
        <v>0</v>
      </c>
      <c r="N68" s="37"/>
      <c r="O68" s="37"/>
      <c r="P68" s="37"/>
      <c r="Q68" s="37"/>
      <c r="R68" s="37"/>
      <c r="S68" s="37"/>
      <c r="T68" s="37"/>
      <c r="U68" s="37"/>
      <c r="V68" s="85">
        <f t="shared" ref="V68:V78" si="58">IF(data2=1,IF((V67-sumproplat2)&gt;1,V67-sumproplat2,0),IF(V67-(sumproplat2-W67-X67)&gt;0,V67-(Y67-W67-X67),0))</f>
        <v>0</v>
      </c>
      <c r="W68" s="127">
        <f t="shared" si="49"/>
        <v>0</v>
      </c>
      <c r="X68" s="24">
        <f t="shared" si="50"/>
        <v>0</v>
      </c>
      <c r="Y68" s="24">
        <f t="shared" si="51"/>
        <v>0</v>
      </c>
      <c r="Z68" s="127">
        <f t="shared" ref="Z68:Z78" si="59">IF(data2=1,IF((Z67-sumproplat2)&gt;1,Z67-sumproplat2,0),IF(Z67-(sumproplat2-AA67-AB67)&gt;0,Z67-(AC67-AA67-AB67),0))</f>
        <v>0</v>
      </c>
      <c r="AA68" s="127">
        <f t="shared" si="52"/>
        <v>0</v>
      </c>
      <c r="AB68" s="24">
        <f t="shared" si="53"/>
        <v>0</v>
      </c>
      <c r="AC68" s="24">
        <f t="shared" si="54"/>
        <v>0</v>
      </c>
      <c r="AD68" s="9"/>
      <c r="AE68" s="9"/>
      <c r="AF68" s="9"/>
      <c r="AG68" s="9"/>
      <c r="AH68" s="9"/>
      <c r="AI68" s="9"/>
      <c r="AJ68" s="9"/>
      <c r="AK68" s="9"/>
      <c r="AL68" s="9"/>
      <c r="AM68" s="9"/>
      <c r="AN68" s="9"/>
      <c r="AO68" s="9"/>
      <c r="AP68" s="9"/>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row>
    <row r="69" spans="1:247" s="6" customFormat="1" ht="15" hidden="1" customHeight="1" x14ac:dyDescent="0.25">
      <c r="A69" s="125" t="s">
        <v>64</v>
      </c>
      <c r="B69" s="127">
        <f t="shared" si="55"/>
        <v>0</v>
      </c>
      <c r="C69" s="127">
        <f t="shared" si="40"/>
        <v>0</v>
      </c>
      <c r="D69" s="24">
        <f t="shared" si="41"/>
        <v>0</v>
      </c>
      <c r="E69" s="24">
        <f t="shared" si="42"/>
        <v>0</v>
      </c>
      <c r="F69" s="127">
        <f t="shared" si="56"/>
        <v>0</v>
      </c>
      <c r="G69" s="127">
        <f t="shared" si="43"/>
        <v>0</v>
      </c>
      <c r="H69" s="24">
        <f t="shared" si="44"/>
        <v>0</v>
      </c>
      <c r="I69" s="24">
        <f t="shared" si="45"/>
        <v>0</v>
      </c>
      <c r="J69" s="127">
        <f t="shared" si="57"/>
        <v>0</v>
      </c>
      <c r="K69" s="127">
        <f t="shared" si="46"/>
        <v>0</v>
      </c>
      <c r="L69" s="24">
        <f t="shared" si="47"/>
        <v>0</v>
      </c>
      <c r="M69" s="134">
        <f t="shared" si="48"/>
        <v>0</v>
      </c>
      <c r="N69" s="37"/>
      <c r="O69" s="37"/>
      <c r="P69" s="37"/>
      <c r="Q69" s="37"/>
      <c r="R69" s="37"/>
      <c r="S69" s="37"/>
      <c r="T69" s="37"/>
      <c r="U69" s="37"/>
      <c r="V69" s="85">
        <f t="shared" si="58"/>
        <v>0</v>
      </c>
      <c r="W69" s="127">
        <f t="shared" si="49"/>
        <v>0</v>
      </c>
      <c r="X69" s="24">
        <f t="shared" si="50"/>
        <v>0</v>
      </c>
      <c r="Y69" s="24">
        <f t="shared" si="51"/>
        <v>0</v>
      </c>
      <c r="Z69" s="127">
        <f t="shared" si="59"/>
        <v>0</v>
      </c>
      <c r="AA69" s="127">
        <f t="shared" si="52"/>
        <v>0</v>
      </c>
      <c r="AB69" s="24">
        <f t="shared" si="53"/>
        <v>0</v>
      </c>
      <c r="AC69" s="24">
        <f t="shared" si="54"/>
        <v>0</v>
      </c>
      <c r="AD69" s="9"/>
      <c r="AE69" s="9"/>
      <c r="AF69" s="9"/>
      <c r="AG69" s="9"/>
      <c r="AH69" s="9"/>
      <c r="AI69" s="9"/>
      <c r="AJ69" s="9"/>
      <c r="AK69" s="9"/>
      <c r="AL69" s="9"/>
      <c r="AM69" s="9"/>
      <c r="AN69" s="9"/>
      <c r="AO69" s="9"/>
      <c r="AP69" s="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row>
    <row r="70" spans="1:247" s="6" customFormat="1" ht="15" hidden="1" customHeight="1" x14ac:dyDescent="0.25">
      <c r="A70" s="125" t="s">
        <v>154</v>
      </c>
      <c r="B70" s="127">
        <f t="shared" si="55"/>
        <v>0</v>
      </c>
      <c r="C70" s="127">
        <f t="shared" si="40"/>
        <v>0</v>
      </c>
      <c r="D70" s="24">
        <f t="shared" si="41"/>
        <v>0</v>
      </c>
      <c r="E70" s="24">
        <f t="shared" si="42"/>
        <v>0</v>
      </c>
      <c r="F70" s="127">
        <f t="shared" si="56"/>
        <v>0</v>
      </c>
      <c r="G70" s="127">
        <f t="shared" si="43"/>
        <v>0</v>
      </c>
      <c r="H70" s="24">
        <f t="shared" si="44"/>
        <v>0</v>
      </c>
      <c r="I70" s="24">
        <f t="shared" si="45"/>
        <v>0</v>
      </c>
      <c r="J70" s="127">
        <f t="shared" si="57"/>
        <v>0</v>
      </c>
      <c r="K70" s="127">
        <f t="shared" si="46"/>
        <v>0</v>
      </c>
      <c r="L70" s="24">
        <f t="shared" si="47"/>
        <v>0</v>
      </c>
      <c r="M70" s="134">
        <f t="shared" si="48"/>
        <v>0</v>
      </c>
      <c r="N70" s="37"/>
      <c r="O70" s="37"/>
      <c r="P70" s="37"/>
      <c r="Q70" s="37"/>
      <c r="R70" s="37"/>
      <c r="S70" s="37"/>
      <c r="T70" s="37"/>
      <c r="U70" s="37"/>
      <c r="V70" s="85">
        <f t="shared" si="58"/>
        <v>0</v>
      </c>
      <c r="W70" s="127">
        <f t="shared" si="49"/>
        <v>0</v>
      </c>
      <c r="X70" s="24">
        <f t="shared" si="50"/>
        <v>0</v>
      </c>
      <c r="Y70" s="24">
        <f t="shared" si="51"/>
        <v>0</v>
      </c>
      <c r="Z70" s="127">
        <f t="shared" si="59"/>
        <v>0</v>
      </c>
      <c r="AA70" s="127">
        <f t="shared" si="52"/>
        <v>0</v>
      </c>
      <c r="AB70" s="24">
        <f t="shared" si="53"/>
        <v>0</v>
      </c>
      <c r="AC70" s="24">
        <f t="shared" si="54"/>
        <v>0</v>
      </c>
      <c r="AD70" s="9"/>
      <c r="AE70" s="9"/>
      <c r="AF70" s="9"/>
      <c r="AG70" s="9"/>
      <c r="AH70" s="9"/>
      <c r="AI70" s="9"/>
      <c r="AJ70" s="9"/>
      <c r="AK70" s="9"/>
      <c r="AL70" s="9"/>
      <c r="AM70" s="9"/>
      <c r="AN70" s="9"/>
      <c r="AO70" s="9"/>
      <c r="AP70" s="9"/>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row>
    <row r="71" spans="1:247" s="6" customFormat="1" ht="15" hidden="1" customHeight="1" x14ac:dyDescent="0.25">
      <c r="A71" s="125" t="s">
        <v>155</v>
      </c>
      <c r="B71" s="127">
        <f t="shared" si="55"/>
        <v>0</v>
      </c>
      <c r="C71" s="127">
        <f t="shared" si="40"/>
        <v>0</v>
      </c>
      <c r="D71" s="24">
        <f t="shared" si="41"/>
        <v>0</v>
      </c>
      <c r="E71" s="24">
        <f t="shared" si="42"/>
        <v>0</v>
      </c>
      <c r="F71" s="127">
        <f t="shared" si="56"/>
        <v>0</v>
      </c>
      <c r="G71" s="127">
        <f t="shared" si="43"/>
        <v>0</v>
      </c>
      <c r="H71" s="24">
        <f t="shared" si="44"/>
        <v>0</v>
      </c>
      <c r="I71" s="24">
        <f t="shared" si="45"/>
        <v>0</v>
      </c>
      <c r="J71" s="127">
        <f t="shared" si="57"/>
        <v>0</v>
      </c>
      <c r="K71" s="127">
        <f t="shared" si="46"/>
        <v>0</v>
      </c>
      <c r="L71" s="24">
        <f t="shared" si="47"/>
        <v>0</v>
      </c>
      <c r="M71" s="134">
        <f t="shared" si="48"/>
        <v>0</v>
      </c>
      <c r="N71" s="37"/>
      <c r="O71" s="37"/>
      <c r="P71" s="37"/>
      <c r="Q71" s="37"/>
      <c r="R71" s="37"/>
      <c r="S71" s="37"/>
      <c r="T71" s="37"/>
      <c r="U71" s="37"/>
      <c r="V71" s="85">
        <f t="shared" si="58"/>
        <v>0</v>
      </c>
      <c r="W71" s="127">
        <f t="shared" si="49"/>
        <v>0</v>
      </c>
      <c r="X71" s="24">
        <f t="shared" si="50"/>
        <v>0</v>
      </c>
      <c r="Y71" s="24">
        <f t="shared" si="51"/>
        <v>0</v>
      </c>
      <c r="Z71" s="127">
        <f t="shared" si="59"/>
        <v>0</v>
      </c>
      <c r="AA71" s="127">
        <f t="shared" si="52"/>
        <v>0</v>
      </c>
      <c r="AB71" s="24">
        <f t="shared" si="53"/>
        <v>0</v>
      </c>
      <c r="AC71" s="24">
        <f t="shared" si="54"/>
        <v>0</v>
      </c>
      <c r="AD71" s="9"/>
      <c r="AE71" s="9"/>
      <c r="AF71" s="9"/>
      <c r="AG71" s="9"/>
      <c r="AH71" s="9"/>
      <c r="AI71" s="9"/>
      <c r="AJ71" s="9"/>
      <c r="AK71" s="9"/>
      <c r="AL71" s="9"/>
      <c r="AM71" s="9"/>
      <c r="AN71" s="9"/>
      <c r="AO71" s="9"/>
      <c r="AP71" s="9"/>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row>
    <row r="72" spans="1:247" s="6" customFormat="1" ht="15" hidden="1" customHeight="1" x14ac:dyDescent="0.25">
      <c r="A72" s="125" t="s">
        <v>156</v>
      </c>
      <c r="B72" s="127">
        <f t="shared" si="55"/>
        <v>0</v>
      </c>
      <c r="C72" s="127">
        <f t="shared" si="40"/>
        <v>0</v>
      </c>
      <c r="D72" s="24">
        <f t="shared" si="41"/>
        <v>0</v>
      </c>
      <c r="E72" s="24">
        <f t="shared" si="42"/>
        <v>0</v>
      </c>
      <c r="F72" s="127">
        <f t="shared" si="56"/>
        <v>0</v>
      </c>
      <c r="G72" s="127">
        <f t="shared" si="43"/>
        <v>0</v>
      </c>
      <c r="H72" s="24">
        <f t="shared" si="44"/>
        <v>0</v>
      </c>
      <c r="I72" s="24">
        <f t="shared" si="45"/>
        <v>0</v>
      </c>
      <c r="J72" s="127">
        <f t="shared" si="57"/>
        <v>0</v>
      </c>
      <c r="K72" s="127">
        <f t="shared" si="46"/>
        <v>0</v>
      </c>
      <c r="L72" s="24">
        <f t="shared" si="47"/>
        <v>0</v>
      </c>
      <c r="M72" s="134">
        <f t="shared" si="48"/>
        <v>0</v>
      </c>
      <c r="N72" s="37"/>
      <c r="O72" s="37"/>
      <c r="P72" s="37"/>
      <c r="Q72" s="37"/>
      <c r="R72" s="37"/>
      <c r="S72" s="37"/>
      <c r="T72" s="37"/>
      <c r="U72" s="37"/>
      <c r="V72" s="85">
        <f t="shared" si="58"/>
        <v>0</v>
      </c>
      <c r="W72" s="127">
        <f t="shared" si="49"/>
        <v>0</v>
      </c>
      <c r="X72" s="24">
        <f t="shared" si="50"/>
        <v>0</v>
      </c>
      <c r="Y72" s="24">
        <f t="shared" si="51"/>
        <v>0</v>
      </c>
      <c r="Z72" s="127">
        <f t="shared" si="59"/>
        <v>0</v>
      </c>
      <c r="AA72" s="127">
        <f t="shared" si="52"/>
        <v>0</v>
      </c>
      <c r="AB72" s="24">
        <f t="shared" si="53"/>
        <v>0</v>
      </c>
      <c r="AC72" s="24">
        <f t="shared" si="54"/>
        <v>0</v>
      </c>
      <c r="AD72" s="9"/>
      <c r="AE72" s="9"/>
      <c r="AF72" s="9"/>
      <c r="AG72" s="9"/>
      <c r="AH72" s="9"/>
      <c r="AI72" s="9"/>
      <c r="AJ72" s="9"/>
      <c r="AK72" s="9"/>
      <c r="AL72" s="9"/>
      <c r="AM72" s="9"/>
      <c r="AN72" s="9"/>
      <c r="AO72" s="9"/>
      <c r="AP72" s="9"/>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row>
    <row r="73" spans="1:247" s="6" customFormat="1" ht="15" hidden="1" customHeight="1" x14ac:dyDescent="0.25">
      <c r="A73" s="125" t="s">
        <v>157</v>
      </c>
      <c r="B73" s="127">
        <f t="shared" si="55"/>
        <v>0</v>
      </c>
      <c r="C73" s="127">
        <f t="shared" si="40"/>
        <v>0</v>
      </c>
      <c r="D73" s="24">
        <f t="shared" si="41"/>
        <v>0</v>
      </c>
      <c r="E73" s="24">
        <f t="shared" si="42"/>
        <v>0</v>
      </c>
      <c r="F73" s="127">
        <f t="shared" si="56"/>
        <v>0</v>
      </c>
      <c r="G73" s="127">
        <f t="shared" si="43"/>
        <v>0</v>
      </c>
      <c r="H73" s="24">
        <f t="shared" si="44"/>
        <v>0</v>
      </c>
      <c r="I73" s="24">
        <f t="shared" si="45"/>
        <v>0</v>
      </c>
      <c r="J73" s="127">
        <f t="shared" si="57"/>
        <v>0</v>
      </c>
      <c r="K73" s="127">
        <f t="shared" si="46"/>
        <v>0</v>
      </c>
      <c r="L73" s="24">
        <f t="shared" si="47"/>
        <v>0</v>
      </c>
      <c r="M73" s="134">
        <f t="shared" si="48"/>
        <v>0</v>
      </c>
      <c r="N73" s="37"/>
      <c r="O73" s="37"/>
      <c r="P73" s="37"/>
      <c r="Q73" s="37"/>
      <c r="R73" s="37"/>
      <c r="S73" s="37"/>
      <c r="T73" s="37"/>
      <c r="U73" s="37"/>
      <c r="V73" s="85">
        <f t="shared" si="58"/>
        <v>0</v>
      </c>
      <c r="W73" s="127">
        <f t="shared" si="49"/>
        <v>0</v>
      </c>
      <c r="X73" s="24">
        <f t="shared" si="50"/>
        <v>0</v>
      </c>
      <c r="Y73" s="24">
        <f t="shared" si="51"/>
        <v>0</v>
      </c>
      <c r="Z73" s="127">
        <f t="shared" si="59"/>
        <v>0</v>
      </c>
      <c r="AA73" s="127">
        <f t="shared" si="52"/>
        <v>0</v>
      </c>
      <c r="AB73" s="24">
        <f t="shared" si="53"/>
        <v>0</v>
      </c>
      <c r="AC73" s="24">
        <f t="shared" si="54"/>
        <v>0</v>
      </c>
      <c r="AD73" s="9"/>
      <c r="AE73" s="9"/>
      <c r="AF73" s="9"/>
      <c r="AG73" s="9"/>
      <c r="AH73" s="9"/>
      <c r="AI73" s="9"/>
      <c r="AJ73" s="9"/>
      <c r="AK73" s="9"/>
      <c r="AL73" s="9"/>
      <c r="AM73" s="9"/>
      <c r="AN73" s="9"/>
      <c r="AO73" s="9"/>
      <c r="AP73" s="9"/>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row>
    <row r="74" spans="1:247" s="6" customFormat="1" ht="15" hidden="1" customHeight="1" x14ac:dyDescent="0.25">
      <c r="A74" s="125" t="s">
        <v>158</v>
      </c>
      <c r="B74" s="127">
        <f t="shared" si="55"/>
        <v>0</v>
      </c>
      <c r="C74" s="127">
        <f t="shared" si="40"/>
        <v>0</v>
      </c>
      <c r="D74" s="24">
        <f t="shared" si="41"/>
        <v>0</v>
      </c>
      <c r="E74" s="24">
        <f t="shared" si="42"/>
        <v>0</v>
      </c>
      <c r="F74" s="127">
        <f t="shared" si="56"/>
        <v>0</v>
      </c>
      <c r="G74" s="127">
        <f t="shared" si="43"/>
        <v>0</v>
      </c>
      <c r="H74" s="24">
        <f t="shared" si="44"/>
        <v>0</v>
      </c>
      <c r="I74" s="24">
        <f t="shared" si="45"/>
        <v>0</v>
      </c>
      <c r="J74" s="127">
        <f t="shared" si="57"/>
        <v>0</v>
      </c>
      <c r="K74" s="127">
        <f t="shared" si="46"/>
        <v>0</v>
      </c>
      <c r="L74" s="24">
        <f t="shared" si="47"/>
        <v>0</v>
      </c>
      <c r="M74" s="134">
        <f t="shared" si="48"/>
        <v>0</v>
      </c>
      <c r="N74" s="37"/>
      <c r="O74" s="37"/>
      <c r="P74" s="37"/>
      <c r="Q74" s="37"/>
      <c r="R74" s="37"/>
      <c r="S74" s="37"/>
      <c r="T74" s="37"/>
      <c r="U74" s="37"/>
      <c r="V74" s="85">
        <f t="shared" si="58"/>
        <v>0</v>
      </c>
      <c r="W74" s="127">
        <f t="shared" si="49"/>
        <v>0</v>
      </c>
      <c r="X74" s="24">
        <f t="shared" si="50"/>
        <v>0</v>
      </c>
      <c r="Y74" s="24">
        <f t="shared" si="51"/>
        <v>0</v>
      </c>
      <c r="Z74" s="127">
        <f t="shared" si="59"/>
        <v>0</v>
      </c>
      <c r="AA74" s="127">
        <f t="shared" si="52"/>
        <v>0</v>
      </c>
      <c r="AB74" s="24">
        <f t="shared" si="53"/>
        <v>0</v>
      </c>
      <c r="AC74" s="24">
        <f t="shared" si="54"/>
        <v>0</v>
      </c>
      <c r="AD74" s="9"/>
      <c r="AE74" s="9"/>
      <c r="AF74" s="9"/>
      <c r="AG74" s="9"/>
      <c r="AH74" s="9"/>
      <c r="AI74" s="9"/>
      <c r="AJ74" s="9"/>
      <c r="AK74" s="9"/>
      <c r="AL74" s="9"/>
      <c r="AM74" s="9"/>
      <c r="AN74" s="9"/>
      <c r="AO74" s="9"/>
      <c r="AP74" s="9"/>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row>
    <row r="75" spans="1:247" s="6" customFormat="1" ht="15" hidden="1" customHeight="1" x14ac:dyDescent="0.25">
      <c r="A75" s="125" t="s">
        <v>159</v>
      </c>
      <c r="B75" s="127">
        <f t="shared" si="55"/>
        <v>0</v>
      </c>
      <c r="C75" s="127">
        <f t="shared" si="40"/>
        <v>0</v>
      </c>
      <c r="D75" s="24">
        <f t="shared" si="41"/>
        <v>0</v>
      </c>
      <c r="E75" s="24">
        <f t="shared" si="42"/>
        <v>0</v>
      </c>
      <c r="F75" s="127">
        <f t="shared" si="56"/>
        <v>0</v>
      </c>
      <c r="G75" s="127">
        <f t="shared" si="43"/>
        <v>0</v>
      </c>
      <c r="H75" s="24">
        <f t="shared" si="44"/>
        <v>0</v>
      </c>
      <c r="I75" s="24">
        <f t="shared" si="45"/>
        <v>0</v>
      </c>
      <c r="J75" s="127">
        <f t="shared" si="57"/>
        <v>0</v>
      </c>
      <c r="K75" s="127">
        <f t="shared" si="46"/>
        <v>0</v>
      </c>
      <c r="L75" s="24">
        <f t="shared" si="47"/>
        <v>0</v>
      </c>
      <c r="M75" s="134">
        <f t="shared" si="48"/>
        <v>0</v>
      </c>
      <c r="N75" s="37"/>
      <c r="O75" s="37"/>
      <c r="P75" s="37"/>
      <c r="Q75" s="37"/>
      <c r="R75" s="37"/>
      <c r="S75" s="37"/>
      <c r="T75" s="37"/>
      <c r="U75" s="37"/>
      <c r="V75" s="85">
        <f t="shared" si="58"/>
        <v>0</v>
      </c>
      <c r="W75" s="127">
        <f t="shared" si="49"/>
        <v>0</v>
      </c>
      <c r="X75" s="24">
        <f t="shared" si="50"/>
        <v>0</v>
      </c>
      <c r="Y75" s="24">
        <f t="shared" si="51"/>
        <v>0</v>
      </c>
      <c r="Z75" s="127">
        <f t="shared" si="59"/>
        <v>0</v>
      </c>
      <c r="AA75" s="127">
        <f t="shared" si="52"/>
        <v>0</v>
      </c>
      <c r="AB75" s="24">
        <f t="shared" si="53"/>
        <v>0</v>
      </c>
      <c r="AC75" s="24">
        <f t="shared" si="54"/>
        <v>0</v>
      </c>
      <c r="AD75" s="9"/>
      <c r="AE75" s="9"/>
      <c r="AF75" s="9"/>
      <c r="AG75" s="9"/>
      <c r="AH75" s="9"/>
      <c r="AI75" s="9"/>
      <c r="AJ75" s="9"/>
      <c r="AK75" s="9"/>
      <c r="AL75" s="9"/>
      <c r="AM75" s="9"/>
      <c r="AN75" s="9"/>
      <c r="AO75" s="9"/>
      <c r="AP75" s="9"/>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row>
    <row r="76" spans="1:247" s="6" customFormat="1" ht="15" hidden="1" customHeight="1" x14ac:dyDescent="0.25">
      <c r="A76" s="125" t="s">
        <v>160</v>
      </c>
      <c r="B76" s="127">
        <f t="shared" si="55"/>
        <v>0</v>
      </c>
      <c r="C76" s="127">
        <f t="shared" si="40"/>
        <v>0</v>
      </c>
      <c r="D76" s="24">
        <f t="shared" si="41"/>
        <v>0</v>
      </c>
      <c r="E76" s="24">
        <f t="shared" si="42"/>
        <v>0</v>
      </c>
      <c r="F76" s="127">
        <f t="shared" si="56"/>
        <v>0</v>
      </c>
      <c r="G76" s="127">
        <f t="shared" si="43"/>
        <v>0</v>
      </c>
      <c r="H76" s="24">
        <f t="shared" si="44"/>
        <v>0</v>
      </c>
      <c r="I76" s="24">
        <f t="shared" si="45"/>
        <v>0</v>
      </c>
      <c r="J76" s="127">
        <f t="shared" si="57"/>
        <v>0</v>
      </c>
      <c r="K76" s="127">
        <f t="shared" si="46"/>
        <v>0</v>
      </c>
      <c r="L76" s="24">
        <f t="shared" si="47"/>
        <v>0</v>
      </c>
      <c r="M76" s="134">
        <f t="shared" si="48"/>
        <v>0</v>
      </c>
      <c r="N76" s="37"/>
      <c r="O76" s="37"/>
      <c r="P76" s="37"/>
      <c r="Q76" s="37"/>
      <c r="R76" s="37"/>
      <c r="S76" s="37"/>
      <c r="T76" s="37"/>
      <c r="U76" s="37"/>
      <c r="V76" s="85">
        <f t="shared" si="58"/>
        <v>0</v>
      </c>
      <c r="W76" s="127">
        <f t="shared" si="49"/>
        <v>0</v>
      </c>
      <c r="X76" s="24">
        <f t="shared" si="50"/>
        <v>0</v>
      </c>
      <c r="Y76" s="24">
        <f t="shared" si="51"/>
        <v>0</v>
      </c>
      <c r="Z76" s="127">
        <f t="shared" si="59"/>
        <v>0</v>
      </c>
      <c r="AA76" s="127">
        <f t="shared" si="52"/>
        <v>0</v>
      </c>
      <c r="AB76" s="24">
        <f t="shared" si="53"/>
        <v>0</v>
      </c>
      <c r="AC76" s="24">
        <f t="shared" si="54"/>
        <v>0</v>
      </c>
      <c r="AD76" s="9"/>
      <c r="AE76" s="9"/>
      <c r="AF76" s="9"/>
      <c r="AG76" s="9"/>
      <c r="AH76" s="9"/>
      <c r="AI76" s="9"/>
      <c r="AJ76" s="9"/>
      <c r="AK76" s="9"/>
      <c r="AL76" s="9"/>
      <c r="AM76" s="9"/>
      <c r="AN76" s="9"/>
      <c r="AO76" s="9"/>
      <c r="AP76" s="9"/>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row>
    <row r="77" spans="1:247" s="6" customFormat="1" ht="15" hidden="1" customHeight="1" x14ac:dyDescent="0.25">
      <c r="A77" s="125" t="s">
        <v>161</v>
      </c>
      <c r="B77" s="127">
        <f t="shared" si="55"/>
        <v>0</v>
      </c>
      <c r="C77" s="127">
        <f t="shared" si="40"/>
        <v>0</v>
      </c>
      <c r="D77" s="24">
        <f t="shared" si="41"/>
        <v>0</v>
      </c>
      <c r="E77" s="24">
        <f t="shared" si="42"/>
        <v>0</v>
      </c>
      <c r="F77" s="127">
        <f t="shared" si="56"/>
        <v>0</v>
      </c>
      <c r="G77" s="127">
        <f t="shared" si="43"/>
        <v>0</v>
      </c>
      <c r="H77" s="24">
        <f t="shared" si="44"/>
        <v>0</v>
      </c>
      <c r="I77" s="24">
        <f t="shared" si="45"/>
        <v>0</v>
      </c>
      <c r="J77" s="127">
        <f t="shared" si="57"/>
        <v>0</v>
      </c>
      <c r="K77" s="127">
        <f t="shared" si="46"/>
        <v>0</v>
      </c>
      <c r="L77" s="24">
        <f t="shared" si="47"/>
        <v>0</v>
      </c>
      <c r="M77" s="134">
        <f t="shared" si="48"/>
        <v>0</v>
      </c>
      <c r="N77" s="37"/>
      <c r="O77" s="37"/>
      <c r="P77" s="37"/>
      <c r="Q77" s="37"/>
      <c r="R77" s="37"/>
      <c r="S77" s="37"/>
      <c r="T77" s="37"/>
      <c r="U77" s="37"/>
      <c r="V77" s="85">
        <f t="shared" si="58"/>
        <v>0</v>
      </c>
      <c r="W77" s="127">
        <f t="shared" si="49"/>
        <v>0</v>
      </c>
      <c r="X77" s="24">
        <f t="shared" si="50"/>
        <v>0</v>
      </c>
      <c r="Y77" s="24">
        <f t="shared" si="51"/>
        <v>0</v>
      </c>
      <c r="Z77" s="127">
        <f t="shared" si="59"/>
        <v>0</v>
      </c>
      <c r="AA77" s="127">
        <f t="shared" si="52"/>
        <v>0</v>
      </c>
      <c r="AB77" s="24">
        <f t="shared" si="53"/>
        <v>0</v>
      </c>
      <c r="AC77" s="24">
        <f t="shared" si="54"/>
        <v>0</v>
      </c>
      <c r="AD77" s="9"/>
      <c r="AE77" s="9"/>
      <c r="AF77" s="9"/>
      <c r="AG77" s="9"/>
      <c r="AH77" s="9"/>
      <c r="AI77" s="9"/>
      <c r="AJ77" s="9"/>
      <c r="AK77" s="9"/>
      <c r="AL77" s="9"/>
      <c r="AM77" s="9"/>
      <c r="AN77" s="9"/>
      <c r="AO77" s="9"/>
      <c r="AP77" s="9"/>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row>
    <row r="78" spans="1:247" s="6" customFormat="1" ht="15" hidden="1" customHeight="1" x14ac:dyDescent="0.25">
      <c r="A78" s="125" t="s">
        <v>126</v>
      </c>
      <c r="B78" s="127">
        <f t="shared" si="55"/>
        <v>0</v>
      </c>
      <c r="C78" s="127">
        <f t="shared" si="40"/>
        <v>0</v>
      </c>
      <c r="D78" s="24">
        <f t="shared" si="41"/>
        <v>0</v>
      </c>
      <c r="E78" s="24">
        <f t="shared" si="42"/>
        <v>0</v>
      </c>
      <c r="F78" s="127">
        <f t="shared" si="56"/>
        <v>0</v>
      </c>
      <c r="G78" s="127">
        <f t="shared" si="43"/>
        <v>0</v>
      </c>
      <c r="H78" s="24">
        <f t="shared" si="44"/>
        <v>0</v>
      </c>
      <c r="I78" s="24">
        <f t="shared" si="45"/>
        <v>0</v>
      </c>
      <c r="J78" s="127">
        <f t="shared" si="57"/>
        <v>0</v>
      </c>
      <c r="K78" s="127">
        <f t="shared" si="46"/>
        <v>0</v>
      </c>
      <c r="L78" s="24">
        <f t="shared" si="47"/>
        <v>0</v>
      </c>
      <c r="M78" s="134">
        <f t="shared" si="48"/>
        <v>0</v>
      </c>
      <c r="N78" s="37"/>
      <c r="O78" s="37"/>
      <c r="P78" s="37"/>
      <c r="Q78" s="37"/>
      <c r="R78" s="37"/>
      <c r="S78" s="37"/>
      <c r="T78" s="37"/>
      <c r="U78" s="37"/>
      <c r="V78" s="85">
        <f t="shared" si="58"/>
        <v>0</v>
      </c>
      <c r="W78" s="127">
        <f t="shared" si="49"/>
        <v>0</v>
      </c>
      <c r="X78" s="24">
        <f t="shared" si="50"/>
        <v>0</v>
      </c>
      <c r="Y78" s="24">
        <f t="shared" si="51"/>
        <v>0</v>
      </c>
      <c r="Z78" s="127">
        <f t="shared" si="59"/>
        <v>0</v>
      </c>
      <c r="AA78" s="127">
        <f t="shared" si="52"/>
        <v>0</v>
      </c>
      <c r="AB78" s="24">
        <f t="shared" si="53"/>
        <v>0</v>
      </c>
      <c r="AC78" s="24">
        <f t="shared" si="54"/>
        <v>0</v>
      </c>
      <c r="AD78" s="9"/>
      <c r="AE78" s="9"/>
      <c r="AF78" s="9"/>
      <c r="AG78" s="9"/>
      <c r="AH78" s="9"/>
      <c r="AI78" s="9"/>
      <c r="AJ78" s="9"/>
      <c r="AK78" s="9"/>
      <c r="AL78" s="9"/>
      <c r="AM78" s="9"/>
      <c r="AN78" s="9"/>
      <c r="AO78" s="9"/>
      <c r="AP78" s="9"/>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row>
    <row r="79" spans="1:247" s="6" customFormat="1" ht="15.75" hidden="1" customHeight="1" thickBot="1" x14ac:dyDescent="0.3">
      <c r="A79" s="128" t="s">
        <v>66</v>
      </c>
      <c r="B79" s="129"/>
      <c r="C79" s="130">
        <f>SUM(C67:C78)</f>
        <v>0</v>
      </c>
      <c r="D79" s="131">
        <f>SUM(D67:D78)</f>
        <v>0</v>
      </c>
      <c r="E79" s="131">
        <f>SUM(E67:E78)</f>
        <v>0</v>
      </c>
      <c r="F79" s="129"/>
      <c r="G79" s="130">
        <f>SUM(G67:G78)</f>
        <v>0</v>
      </c>
      <c r="H79" s="131">
        <f>SUM(H67:H78)</f>
        <v>0</v>
      </c>
      <c r="I79" s="131">
        <f>SUM(I67:I78)</f>
        <v>0</v>
      </c>
      <c r="J79" s="129"/>
      <c r="K79" s="130">
        <f>SUM(K67:K78)</f>
        <v>0</v>
      </c>
      <c r="L79" s="131">
        <f>SUM(L67:L78)</f>
        <v>0</v>
      </c>
      <c r="M79" s="135">
        <f>SUM(M67:M78)</f>
        <v>0</v>
      </c>
      <c r="N79" s="37"/>
      <c r="O79" s="37"/>
      <c r="P79" s="37"/>
      <c r="Q79" s="37"/>
      <c r="R79" s="37"/>
      <c r="S79" s="37"/>
      <c r="T79" s="37"/>
      <c r="U79" s="37"/>
      <c r="V79" s="132"/>
      <c r="W79" s="130">
        <f>SUM(W67:W78)</f>
        <v>0</v>
      </c>
      <c r="X79" s="131">
        <f>SUM(X67:X78)</f>
        <v>0</v>
      </c>
      <c r="Y79" s="131">
        <f>SUM(Y67:Y78)</f>
        <v>0</v>
      </c>
      <c r="Z79" s="129"/>
      <c r="AA79" s="130">
        <f>SUM(AA67:AA78)</f>
        <v>0</v>
      </c>
      <c r="AB79" s="131">
        <f>SUM(AB67:AB78)</f>
        <v>0</v>
      </c>
      <c r="AC79" s="131">
        <f>SUM(AC67:AC78)</f>
        <v>0</v>
      </c>
      <c r="AD79" s="9"/>
      <c r="AE79" s="9"/>
      <c r="AF79" s="9"/>
      <c r="AG79" s="9"/>
      <c r="AH79" s="9"/>
      <c r="AI79" s="9"/>
      <c r="AJ79" s="9"/>
      <c r="AK79" s="9"/>
      <c r="AL79" s="9"/>
      <c r="AM79" s="9"/>
      <c r="AN79" s="9"/>
      <c r="AO79" s="9"/>
      <c r="AP79" s="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row>
    <row r="80" spans="1:247" s="6" customFormat="1" ht="15" x14ac:dyDescent="0.25">
      <c r="A80" s="19"/>
      <c r="B80" s="10"/>
      <c r="C80" s="10"/>
      <c r="D80" s="10"/>
      <c r="E80" s="10"/>
      <c r="F80" s="10"/>
      <c r="G80" s="10"/>
      <c r="H80" s="10"/>
      <c r="I80" s="10"/>
      <c r="J80" s="10"/>
      <c r="K80" s="9"/>
      <c r="L80" s="9"/>
      <c r="M80" s="9"/>
      <c r="N80" s="37"/>
      <c r="O80" s="37"/>
      <c r="P80" s="37"/>
      <c r="Q80" s="37"/>
      <c r="R80" s="37"/>
      <c r="S80" s="37"/>
      <c r="T80" s="37"/>
      <c r="U80" s="37"/>
      <c r="V80" s="9"/>
      <c r="W80" s="9"/>
      <c r="X80" s="9"/>
      <c r="Y80" s="9"/>
      <c r="Z80" s="9"/>
      <c r="AA80" s="9"/>
      <c r="AB80" s="9"/>
      <c r="AC80" s="9"/>
      <c r="AD80" s="9"/>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row>
    <row r="81" spans="1:247" s="6" customFormat="1" ht="47.25" customHeight="1" x14ac:dyDescent="0.25">
      <c r="A81" s="285" t="s">
        <v>184</v>
      </c>
      <c r="B81" s="285"/>
      <c r="C81" s="285"/>
      <c r="D81" s="285"/>
      <c r="E81" s="285"/>
      <c r="F81" s="285"/>
      <c r="G81" s="285"/>
      <c r="H81" s="285"/>
      <c r="I81" s="285"/>
      <c r="J81" s="285"/>
      <c r="K81" s="36">
        <f>K82+K83</f>
        <v>15601.1929566209</v>
      </c>
      <c r="L81" s="37"/>
      <c r="M81" s="37"/>
      <c r="N81" s="37"/>
      <c r="O81" s="37"/>
      <c r="P81" s="37"/>
      <c r="Q81" s="37"/>
      <c r="R81" s="37"/>
      <c r="S81" s="37"/>
      <c r="T81" s="37"/>
      <c r="U81" s="37"/>
      <c r="V81" s="9"/>
      <c r="W81" s="9"/>
      <c r="X81" s="9"/>
      <c r="Y81" s="9"/>
      <c r="Z81" s="9"/>
      <c r="AA81" s="9"/>
      <c r="AB81" s="9"/>
      <c r="AC81" s="9"/>
      <c r="AD81" s="9"/>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row>
    <row r="82" spans="1:247" s="6" customFormat="1" ht="30.75" customHeight="1" x14ac:dyDescent="0.25">
      <c r="A82" s="285" t="s">
        <v>185</v>
      </c>
      <c r="B82" s="285"/>
      <c r="C82" s="285"/>
      <c r="D82" s="285"/>
      <c r="E82" s="285"/>
      <c r="F82" s="285"/>
      <c r="G82" s="285"/>
      <c r="H82" s="285"/>
      <c r="I82" s="285"/>
      <c r="J82" s="285"/>
      <c r="K82" s="36">
        <f>C49+G49+K49+O49+S49+W49+AA49+C64+G64+K64+O64+S64+W64+AA64+C79+G79+K79+O79+S79+W79+AA79+$J$18*sumkred2+$J$19+$J$20*sumkred2</f>
        <v>15601.1929566209</v>
      </c>
      <c r="L82" s="37"/>
      <c r="M82" s="37"/>
      <c r="N82" s="37"/>
      <c r="O82" s="37"/>
      <c r="P82" s="37"/>
      <c r="Q82" s="37"/>
      <c r="R82" s="37"/>
      <c r="S82" s="37"/>
      <c r="T82" s="37"/>
      <c r="U82" s="37"/>
      <c r="V82" s="5"/>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row>
    <row r="83" spans="1:247" s="6" customFormat="1" ht="30.75" customHeight="1" x14ac:dyDescent="0.25">
      <c r="A83" s="285" t="s">
        <v>186</v>
      </c>
      <c r="B83" s="285"/>
      <c r="C83" s="285"/>
      <c r="D83" s="285"/>
      <c r="E83" s="285"/>
      <c r="F83" s="285"/>
      <c r="G83" s="285"/>
      <c r="H83" s="285"/>
      <c r="I83" s="285"/>
      <c r="J83" s="285"/>
      <c r="K83" s="36">
        <f>D49+H49+L49+P49+T49+X49+AB49+D64+H64+L64+P64+T64+X64+AB64+D79+H79+L79+P79+T79+X79+AB79-($J$18*sumkred2+$J$19+$J$20*sumkred2)</f>
        <v>0</v>
      </c>
      <c r="L83" s="37"/>
      <c r="M83" s="37"/>
      <c r="N83" s="37"/>
      <c r="O83" s="37"/>
      <c r="P83" s="37"/>
      <c r="Q83" s="37"/>
      <c r="R83" s="37"/>
      <c r="S83" s="37"/>
      <c r="T83" s="37"/>
      <c r="U83" s="37"/>
      <c r="V83" s="5"/>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row>
    <row r="84" spans="1:247" s="6" customFormat="1" ht="29.25" customHeight="1" x14ac:dyDescent="0.25">
      <c r="A84" s="285" t="s">
        <v>33</v>
      </c>
      <c r="B84" s="285"/>
      <c r="C84" s="285"/>
      <c r="D84" s="285"/>
      <c r="E84" s="285"/>
      <c r="F84" s="285"/>
      <c r="G84" s="285"/>
      <c r="H84" s="285"/>
      <c r="I84" s="285"/>
      <c r="J84" s="285"/>
      <c r="K84" s="36">
        <f>E49+I49+M49+Q49+U49+Y49+AC49+E64+I64+M64+Q64+U64+Y64+AC64+E79+I79+M79+Q79+U79+Y79+AC79</f>
        <v>65601.1929566209</v>
      </c>
      <c r="L84" s="37"/>
      <c r="M84" s="37"/>
      <c r="N84" s="37"/>
      <c r="O84" s="37"/>
      <c r="P84" s="37"/>
      <c r="Q84" s="37"/>
      <c r="R84" s="37"/>
      <c r="S84" s="37"/>
      <c r="T84" s="37"/>
      <c r="U84" s="37"/>
      <c r="V84" s="5"/>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row>
    <row r="85" spans="1:247" s="6" customFormat="1" ht="25.5" customHeight="1" x14ac:dyDescent="0.25">
      <c r="A85" s="287" t="s">
        <v>162</v>
      </c>
      <c r="B85" s="287"/>
      <c r="C85" s="287"/>
      <c r="D85" s="287"/>
      <c r="E85" s="287"/>
      <c r="F85" s="287"/>
      <c r="G85" s="287"/>
      <c r="H85" s="287"/>
      <c r="I85" s="287"/>
      <c r="J85" s="287"/>
      <c r="K85" s="136">
        <f ca="1">XIRR(C95:C335,B95:B335)</f>
        <v>0.20303248763084411</v>
      </c>
      <c r="L85" s="37"/>
      <c r="M85" s="37"/>
      <c r="N85" s="37"/>
      <c r="O85" s="37"/>
      <c r="P85" s="37"/>
      <c r="Q85" s="37"/>
      <c r="R85" s="37"/>
      <c r="S85" s="37"/>
      <c r="T85" s="37"/>
      <c r="U85" s="37"/>
      <c r="V85" s="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row>
    <row r="86" spans="1:247" s="6" customFormat="1" ht="45.75" customHeight="1" x14ac:dyDescent="0.25">
      <c r="A86" s="285" t="s">
        <v>163</v>
      </c>
      <c r="B86" s="285"/>
      <c r="C86" s="285"/>
      <c r="D86" s="285"/>
      <c r="E86" s="285"/>
      <c r="F86" s="285"/>
      <c r="G86" s="285"/>
      <c r="H86" s="285"/>
      <c r="I86" s="285"/>
      <c r="J86" s="285"/>
      <c r="K86" s="285"/>
      <c r="L86" s="288"/>
      <c r="M86" s="288"/>
      <c r="N86" s="288"/>
      <c r="O86" s="37"/>
      <c r="P86" s="37"/>
      <c r="Q86" s="37"/>
      <c r="R86" s="37"/>
      <c r="S86" s="37"/>
      <c r="T86" s="37"/>
      <c r="U86" s="37"/>
      <c r="V86" s="5"/>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row>
    <row r="87" spans="1:247" s="6" customFormat="1" ht="54" customHeight="1" x14ac:dyDescent="0.25">
      <c r="A87" s="285" t="s">
        <v>164</v>
      </c>
      <c r="B87" s="285"/>
      <c r="C87" s="285"/>
      <c r="D87" s="285"/>
      <c r="E87" s="285"/>
      <c r="F87" s="285"/>
      <c r="G87" s="285"/>
      <c r="H87" s="285"/>
      <c r="I87" s="285"/>
      <c r="J87" s="285"/>
      <c r="K87" s="285"/>
      <c r="L87" s="285"/>
      <c r="M87" s="285"/>
      <c r="N87" s="285"/>
      <c r="O87" s="37"/>
      <c r="P87" s="37"/>
      <c r="Q87" s="37"/>
      <c r="R87" s="37"/>
      <c r="S87" s="37"/>
      <c r="T87" s="37"/>
      <c r="U87" s="37"/>
      <c r="V87" s="5"/>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row>
    <row r="88" spans="1:247" s="6" customFormat="1" ht="39.75" customHeight="1" x14ac:dyDescent="0.25">
      <c r="A88" s="285" t="s">
        <v>165</v>
      </c>
      <c r="B88" s="285"/>
      <c r="C88" s="285"/>
      <c r="D88" s="285"/>
      <c r="E88" s="285"/>
      <c r="F88" s="285"/>
      <c r="G88" s="285"/>
      <c r="H88" s="285"/>
      <c r="I88" s="285"/>
      <c r="J88" s="285"/>
      <c r="K88" s="285"/>
      <c r="L88" s="285"/>
      <c r="M88" s="285"/>
      <c r="N88" s="285"/>
      <c r="O88" s="37"/>
      <c r="P88" s="37"/>
      <c r="Q88" s="37"/>
      <c r="R88" s="37"/>
      <c r="S88" s="37"/>
      <c r="T88" s="37"/>
      <c r="U88" s="37"/>
      <c r="V88" s="5"/>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row>
    <row r="89" spans="1:247" s="6" customFormat="1" ht="15" customHeight="1" x14ac:dyDescent="0.25">
      <c r="K89" s="7"/>
      <c r="L89" s="7"/>
      <c r="M89" s="7"/>
      <c r="N89" s="7"/>
      <c r="O89" s="37"/>
      <c r="P89" s="37"/>
      <c r="Q89" s="37"/>
      <c r="R89" s="37"/>
      <c r="S89" s="37"/>
      <c r="T89" s="37"/>
      <c r="U89" s="37"/>
      <c r="V89" s="5"/>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row>
    <row r="90" spans="1:247" s="6" customFormat="1" ht="33.75" customHeight="1" x14ac:dyDescent="0.25">
      <c r="A90" s="166" t="s">
        <v>47</v>
      </c>
      <c r="B90" s="166"/>
      <c r="C90" s="289">
        <f ca="1">TODAY()</f>
        <v>44392</v>
      </c>
      <c r="D90" s="289"/>
      <c r="E90" s="289"/>
      <c r="F90" s="289"/>
      <c r="G90"/>
      <c r="H90"/>
      <c r="I90"/>
      <c r="J90"/>
      <c r="K90"/>
      <c r="L90"/>
      <c r="M90"/>
      <c r="N90"/>
      <c r="O90" s="37"/>
      <c r="P90" s="37"/>
      <c r="Q90" s="37"/>
      <c r="R90" s="37"/>
      <c r="S90" s="37"/>
      <c r="T90" s="37"/>
      <c r="U90" s="37"/>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row>
    <row r="91" spans="1:247" ht="15" x14ac:dyDescent="0.25">
      <c r="O91" s="37"/>
      <c r="P91" s="37"/>
      <c r="Q91" s="37"/>
      <c r="R91" s="37"/>
      <c r="S91" s="37"/>
      <c r="T91" s="37"/>
      <c r="U91" s="37"/>
    </row>
    <row r="92" spans="1:247" s="6" customFormat="1" ht="30" customHeight="1" x14ac:dyDescent="0.25">
      <c r="A92" s="168" t="s">
        <v>53</v>
      </c>
      <c r="B92" s="168"/>
      <c r="C92" s="286"/>
      <c r="D92" s="286"/>
      <c r="E92" s="286"/>
      <c r="F92" s="286"/>
      <c r="G92"/>
      <c r="H92"/>
      <c r="I92"/>
      <c r="J92"/>
      <c r="K92"/>
      <c r="L92"/>
      <c r="M92"/>
      <c r="N92"/>
      <c r="O92" s="37"/>
      <c r="P92" s="37"/>
      <c r="Q92" s="37"/>
      <c r="R92" s="37"/>
      <c r="S92" s="37"/>
      <c r="T92" s="37"/>
      <c r="U92" s="37"/>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row>
    <row r="93" spans="1:247" s="6" customFormat="1" ht="15.75" customHeight="1" x14ac:dyDescent="0.25">
      <c r="A93" s="168"/>
      <c r="B93" s="168"/>
      <c r="C93" s="166" t="s">
        <v>94</v>
      </c>
      <c r="D93" s="166"/>
      <c r="E93" s="166"/>
      <c r="F93" s="166"/>
      <c r="G93"/>
      <c r="H93"/>
      <c r="I93"/>
      <c r="J93"/>
      <c r="K93"/>
      <c r="L93"/>
      <c r="M93"/>
      <c r="N93"/>
      <c r="O93" s="37"/>
      <c r="P93" s="37"/>
      <c r="Q93" s="37"/>
      <c r="R93" s="37"/>
      <c r="S93" s="37"/>
      <c r="T93" s="37"/>
      <c r="U93" s="37"/>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row>
    <row r="95" spans="1:247" s="6" customFormat="1" ht="15" hidden="1" x14ac:dyDescent="0.25">
      <c r="B95" s="32">
        <f ca="1">TODAY()</f>
        <v>44392</v>
      </c>
      <c r="C95" s="20">
        <f>-sumkred2+D37</f>
        <v>-47400</v>
      </c>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row>
    <row r="96" spans="1:247" s="6" customFormat="1" ht="15" hidden="1" x14ac:dyDescent="0.25">
      <c r="A96" s="8">
        <v>1</v>
      </c>
      <c r="B96" s="33">
        <f ca="1">EDATE(B95,1)</f>
        <v>44423</v>
      </c>
      <c r="C96" s="34">
        <f>E37-D37</f>
        <v>625</v>
      </c>
      <c r="D96" s="20"/>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row>
    <row r="97" spans="1:246" s="6" customFormat="1" ht="15" hidden="1" x14ac:dyDescent="0.25">
      <c r="A97" s="8">
        <v>2</v>
      </c>
      <c r="B97" s="33">
        <f ca="1">EDATE(B96,1)</f>
        <v>44454</v>
      </c>
      <c r="C97" s="34">
        <f t="shared" ref="C97:C107" si="60">E38</f>
        <v>1733.2664252097079</v>
      </c>
      <c r="D97" s="20"/>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row>
    <row r="98" spans="1:246" s="6" customFormat="1" ht="15" hidden="1" x14ac:dyDescent="0.25">
      <c r="A98" s="8">
        <v>3</v>
      </c>
      <c r="B98" s="33">
        <f t="shared" ref="B98:B161" ca="1" si="61">EDATE(B97,1)</f>
        <v>44484</v>
      </c>
      <c r="C98" s="34">
        <f t="shared" si="60"/>
        <v>1733.2664252097079</v>
      </c>
      <c r="D98" s="20"/>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row>
    <row r="99" spans="1:246" s="6" customFormat="1" ht="15" hidden="1" x14ac:dyDescent="0.25">
      <c r="A99" s="8">
        <v>4</v>
      </c>
      <c r="B99" s="33">
        <f t="shared" ca="1" si="61"/>
        <v>44515</v>
      </c>
      <c r="C99" s="34">
        <f t="shared" si="60"/>
        <v>1733.2664252097079</v>
      </c>
      <c r="D99" s="20"/>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row>
    <row r="100" spans="1:246" s="6" customFormat="1" ht="15" hidden="1" x14ac:dyDescent="0.25">
      <c r="A100" s="8">
        <v>5</v>
      </c>
      <c r="B100" s="33">
        <f t="shared" ca="1" si="61"/>
        <v>44545</v>
      </c>
      <c r="C100" s="34">
        <f t="shared" si="60"/>
        <v>1733.2664252097079</v>
      </c>
      <c r="D100" s="2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row>
    <row r="101" spans="1:246" s="6" customFormat="1" ht="15" hidden="1" x14ac:dyDescent="0.25">
      <c r="A101" s="8">
        <v>6</v>
      </c>
      <c r="B101" s="33">
        <f t="shared" ca="1" si="61"/>
        <v>44576</v>
      </c>
      <c r="C101" s="34">
        <f t="shared" si="60"/>
        <v>1733.2664252097079</v>
      </c>
      <c r="D101" s="20"/>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row>
    <row r="102" spans="1:246" s="6" customFormat="1" ht="15" hidden="1" x14ac:dyDescent="0.25">
      <c r="A102" s="8">
        <v>7</v>
      </c>
      <c r="B102" s="33">
        <f t="shared" ca="1" si="61"/>
        <v>44607</v>
      </c>
      <c r="C102" s="34">
        <f t="shared" si="60"/>
        <v>1733.2664252097079</v>
      </c>
      <c r="D102" s="20"/>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row>
    <row r="103" spans="1:246" s="6" customFormat="1" ht="15" hidden="1" x14ac:dyDescent="0.25">
      <c r="A103" s="8">
        <v>8</v>
      </c>
      <c r="B103" s="33">
        <f t="shared" ca="1" si="61"/>
        <v>44635</v>
      </c>
      <c r="C103" s="34">
        <f t="shared" si="60"/>
        <v>1733.2664252097079</v>
      </c>
      <c r="D103" s="20"/>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row>
    <row r="104" spans="1:246" s="6" customFormat="1" ht="15" hidden="1" x14ac:dyDescent="0.25">
      <c r="A104" s="8">
        <v>9</v>
      </c>
      <c r="B104" s="33">
        <f t="shared" ca="1" si="61"/>
        <v>44666</v>
      </c>
      <c r="C104" s="34">
        <f t="shared" si="60"/>
        <v>1733.2664252097079</v>
      </c>
      <c r="D104" s="20"/>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row>
    <row r="105" spans="1:246" s="6" customFormat="1" ht="15" hidden="1" x14ac:dyDescent="0.25">
      <c r="A105" s="8">
        <v>10</v>
      </c>
      <c r="B105" s="33">
        <f t="shared" ca="1" si="61"/>
        <v>44696</v>
      </c>
      <c r="C105" s="34">
        <f t="shared" si="60"/>
        <v>1733.2664252097079</v>
      </c>
      <c r="D105" s="20"/>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row>
    <row r="106" spans="1:246" s="6" customFormat="1" ht="15" hidden="1" x14ac:dyDescent="0.25">
      <c r="A106" s="8">
        <v>11</v>
      </c>
      <c r="B106" s="33">
        <f t="shared" ca="1" si="61"/>
        <v>44727</v>
      </c>
      <c r="C106" s="34">
        <f t="shared" si="60"/>
        <v>1733.2664252097079</v>
      </c>
      <c r="D106" s="20"/>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row>
    <row r="107" spans="1:246" s="6" customFormat="1" ht="15" hidden="1" x14ac:dyDescent="0.25">
      <c r="A107" s="8">
        <v>12</v>
      </c>
      <c r="B107" s="33">
        <f t="shared" ca="1" si="61"/>
        <v>44757</v>
      </c>
      <c r="C107" s="34">
        <f t="shared" si="60"/>
        <v>1733.2664252097079</v>
      </c>
      <c r="D107" s="20"/>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row>
    <row r="108" spans="1:246" s="6" customFormat="1" ht="15" hidden="1" x14ac:dyDescent="0.25">
      <c r="A108" s="6">
        <v>13</v>
      </c>
      <c r="B108" s="32">
        <f t="shared" ca="1" si="61"/>
        <v>44788</v>
      </c>
      <c r="C108" s="20">
        <f t="shared" ref="C108:C119" si="62">I37</f>
        <v>1733.2664252097079</v>
      </c>
      <c r="D108" s="20"/>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row>
    <row r="109" spans="1:246" s="6" customFormat="1" ht="15" hidden="1" x14ac:dyDescent="0.25">
      <c r="A109" s="6">
        <v>14</v>
      </c>
      <c r="B109" s="32">
        <f t="shared" ca="1" si="61"/>
        <v>44819</v>
      </c>
      <c r="C109" s="20">
        <f t="shared" si="62"/>
        <v>1733.2664252097079</v>
      </c>
      <c r="D109" s="20"/>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row>
    <row r="110" spans="1:246" s="6" customFormat="1" ht="15" hidden="1" x14ac:dyDescent="0.25">
      <c r="A110" s="6">
        <v>15</v>
      </c>
      <c r="B110" s="32">
        <f t="shared" ca="1" si="61"/>
        <v>44849</v>
      </c>
      <c r="C110" s="20">
        <f t="shared" si="62"/>
        <v>1733.2664252097079</v>
      </c>
      <c r="D110" s="2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row>
    <row r="111" spans="1:246" s="6" customFormat="1" ht="15" hidden="1" x14ac:dyDescent="0.25">
      <c r="A111" s="6">
        <v>16</v>
      </c>
      <c r="B111" s="32">
        <f t="shared" ca="1" si="61"/>
        <v>44880</v>
      </c>
      <c r="C111" s="20">
        <f t="shared" si="62"/>
        <v>1733.2664252097079</v>
      </c>
      <c r="D111" s="20"/>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row>
    <row r="112" spans="1:246" s="6" customFormat="1" ht="15" hidden="1" x14ac:dyDescent="0.25">
      <c r="A112" s="6">
        <v>17</v>
      </c>
      <c r="B112" s="32">
        <f t="shared" ca="1" si="61"/>
        <v>44910</v>
      </c>
      <c r="C112" s="20">
        <f t="shared" si="62"/>
        <v>1733.2664252097079</v>
      </c>
      <c r="D112" s="20"/>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row>
    <row r="113" spans="1:246" s="6" customFormat="1" ht="15" hidden="1" x14ac:dyDescent="0.25">
      <c r="A113" s="6">
        <v>18</v>
      </c>
      <c r="B113" s="32">
        <f t="shared" ca="1" si="61"/>
        <v>44941</v>
      </c>
      <c r="C113" s="20">
        <f t="shared" si="62"/>
        <v>1733.2664252097079</v>
      </c>
      <c r="D113" s="20"/>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row>
    <row r="114" spans="1:246" s="6" customFormat="1" ht="15" hidden="1" x14ac:dyDescent="0.25">
      <c r="A114" s="6">
        <v>19</v>
      </c>
      <c r="B114" s="32">
        <f t="shared" ca="1" si="61"/>
        <v>44972</v>
      </c>
      <c r="C114" s="20">
        <f t="shared" si="62"/>
        <v>1733.2664252097079</v>
      </c>
      <c r="D114" s="20"/>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row>
    <row r="115" spans="1:246" s="6" customFormat="1" ht="15" hidden="1" x14ac:dyDescent="0.25">
      <c r="A115" s="6">
        <v>20</v>
      </c>
      <c r="B115" s="32">
        <f t="shared" ca="1" si="61"/>
        <v>45000</v>
      </c>
      <c r="C115" s="20">
        <f t="shared" si="62"/>
        <v>1733.2664252097079</v>
      </c>
      <c r="D115" s="20"/>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row>
    <row r="116" spans="1:246" s="6" customFormat="1" ht="15" hidden="1" x14ac:dyDescent="0.25">
      <c r="A116" s="6">
        <v>21</v>
      </c>
      <c r="B116" s="32">
        <f t="shared" ca="1" si="61"/>
        <v>45031</v>
      </c>
      <c r="C116" s="20">
        <f t="shared" si="62"/>
        <v>1733.2664252097079</v>
      </c>
      <c r="D116" s="20"/>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row>
    <row r="117" spans="1:246" s="6" customFormat="1" ht="15" hidden="1" x14ac:dyDescent="0.25">
      <c r="A117" s="6">
        <v>22</v>
      </c>
      <c r="B117" s="32">
        <f t="shared" ca="1" si="61"/>
        <v>45061</v>
      </c>
      <c r="C117" s="20">
        <f t="shared" si="62"/>
        <v>1733.2664252097079</v>
      </c>
      <c r="D117" s="20"/>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row>
    <row r="118" spans="1:246" s="6" customFormat="1" ht="15" hidden="1" x14ac:dyDescent="0.25">
      <c r="A118" s="6">
        <v>23</v>
      </c>
      <c r="B118" s="32">
        <f t="shared" ca="1" si="61"/>
        <v>45092</v>
      </c>
      <c r="C118" s="20">
        <f t="shared" si="62"/>
        <v>1733.2664252097079</v>
      </c>
      <c r="D118" s="20"/>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row>
    <row r="119" spans="1:246" s="6" customFormat="1" ht="15" hidden="1" x14ac:dyDescent="0.25">
      <c r="A119" s="6">
        <v>24</v>
      </c>
      <c r="B119" s="32">
        <f t="shared" ca="1" si="61"/>
        <v>45122</v>
      </c>
      <c r="C119" s="20">
        <f t="shared" si="62"/>
        <v>1733.2664252097079</v>
      </c>
      <c r="D119" s="20"/>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row>
    <row r="120" spans="1:246" s="6" customFormat="1" ht="15" hidden="1" x14ac:dyDescent="0.25">
      <c r="A120" s="6">
        <v>25</v>
      </c>
      <c r="B120" s="32">
        <f t="shared" ca="1" si="61"/>
        <v>45153</v>
      </c>
      <c r="C120" s="20">
        <f t="shared" ref="C120:C131" si="63">M37</f>
        <v>1733.2664252097079</v>
      </c>
      <c r="D120" s="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row>
    <row r="121" spans="1:246" s="6" customFormat="1" ht="15" hidden="1" x14ac:dyDescent="0.25">
      <c r="A121" s="6">
        <v>26</v>
      </c>
      <c r="B121" s="32">
        <f t="shared" ca="1" si="61"/>
        <v>45184</v>
      </c>
      <c r="C121" s="20">
        <f t="shared" si="63"/>
        <v>1733.2664252097079</v>
      </c>
      <c r="D121" s="20"/>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row>
    <row r="122" spans="1:246" s="6" customFormat="1" ht="15" hidden="1" x14ac:dyDescent="0.25">
      <c r="A122" s="6">
        <v>27</v>
      </c>
      <c r="B122" s="32">
        <f t="shared" ca="1" si="61"/>
        <v>45214</v>
      </c>
      <c r="C122" s="20">
        <f t="shared" si="63"/>
        <v>1733.2664252097079</v>
      </c>
      <c r="D122" s="20"/>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row>
    <row r="123" spans="1:246" s="6" customFormat="1" ht="15" hidden="1" x14ac:dyDescent="0.25">
      <c r="A123" s="6">
        <v>28</v>
      </c>
      <c r="B123" s="32">
        <f t="shared" ca="1" si="61"/>
        <v>45245</v>
      </c>
      <c r="C123" s="20">
        <f t="shared" si="63"/>
        <v>1733.2664252097079</v>
      </c>
      <c r="D123" s="20"/>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row>
    <row r="124" spans="1:246" s="6" customFormat="1" ht="15" hidden="1" x14ac:dyDescent="0.25">
      <c r="A124" s="6">
        <v>29</v>
      </c>
      <c r="B124" s="32">
        <f t="shared" ca="1" si="61"/>
        <v>45275</v>
      </c>
      <c r="C124" s="20">
        <f t="shared" si="63"/>
        <v>1733.2664252097079</v>
      </c>
      <c r="D124" s="20"/>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row>
    <row r="125" spans="1:246" s="6" customFormat="1" ht="15" hidden="1" x14ac:dyDescent="0.25">
      <c r="A125" s="6">
        <v>30</v>
      </c>
      <c r="B125" s="32">
        <f t="shared" ca="1" si="61"/>
        <v>45306</v>
      </c>
      <c r="C125" s="20">
        <f t="shared" si="63"/>
        <v>1733.2664252097079</v>
      </c>
      <c r="D125" s="20"/>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row>
    <row r="126" spans="1:246" s="6" customFormat="1" ht="15" hidden="1" x14ac:dyDescent="0.25">
      <c r="A126" s="6">
        <v>31</v>
      </c>
      <c r="B126" s="32">
        <f t="shared" ca="1" si="61"/>
        <v>45337</v>
      </c>
      <c r="C126" s="20">
        <f t="shared" si="63"/>
        <v>1733.2664252097079</v>
      </c>
      <c r="D126" s="20"/>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row>
    <row r="127" spans="1:246" s="6" customFormat="1" ht="15" hidden="1" x14ac:dyDescent="0.25">
      <c r="A127" s="6">
        <v>32</v>
      </c>
      <c r="B127" s="32">
        <f t="shared" ca="1" si="61"/>
        <v>45366</v>
      </c>
      <c r="C127" s="20">
        <f t="shared" si="63"/>
        <v>1733.2664252097079</v>
      </c>
      <c r="D127" s="20"/>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row>
    <row r="128" spans="1:246" s="6" customFormat="1" ht="15" hidden="1" x14ac:dyDescent="0.25">
      <c r="A128" s="6">
        <v>33</v>
      </c>
      <c r="B128" s="32">
        <f t="shared" ca="1" si="61"/>
        <v>45397</v>
      </c>
      <c r="C128" s="20">
        <f t="shared" si="63"/>
        <v>1733.2664252097079</v>
      </c>
      <c r="D128" s="20"/>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row>
    <row r="129" spans="1:246" s="6" customFormat="1" ht="15" hidden="1" x14ac:dyDescent="0.25">
      <c r="A129" s="6">
        <v>34</v>
      </c>
      <c r="B129" s="32">
        <f t="shared" ca="1" si="61"/>
        <v>45427</v>
      </c>
      <c r="C129" s="20">
        <f t="shared" si="63"/>
        <v>1733.2664252097079</v>
      </c>
      <c r="D129" s="20"/>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row>
    <row r="130" spans="1:246" s="6" customFormat="1" ht="15" hidden="1" x14ac:dyDescent="0.25">
      <c r="A130" s="6">
        <v>35</v>
      </c>
      <c r="B130" s="32">
        <f t="shared" ca="1" si="61"/>
        <v>45458</v>
      </c>
      <c r="C130" s="20">
        <f t="shared" si="63"/>
        <v>1733.2664252097079</v>
      </c>
      <c r="D130" s="2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row>
    <row r="131" spans="1:246" s="6" customFormat="1" ht="15" hidden="1" x14ac:dyDescent="0.25">
      <c r="A131" s="6">
        <v>36</v>
      </c>
      <c r="B131" s="32">
        <f t="shared" ca="1" si="61"/>
        <v>45488</v>
      </c>
      <c r="C131" s="20">
        <f t="shared" si="63"/>
        <v>3445.1344994908318</v>
      </c>
      <c r="D131" s="20"/>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row>
    <row r="132" spans="1:246" s="6" customFormat="1" ht="15" hidden="1" x14ac:dyDescent="0.25">
      <c r="A132" s="6">
        <v>37</v>
      </c>
      <c r="B132" s="32">
        <f t="shared" ca="1" si="61"/>
        <v>45519</v>
      </c>
      <c r="C132" s="20">
        <f t="shared" ref="C132:C143" si="64">Q37</f>
        <v>0</v>
      </c>
      <c r="D132" s="20"/>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row>
    <row r="133" spans="1:246" s="6" customFormat="1" ht="15" hidden="1" x14ac:dyDescent="0.25">
      <c r="A133" s="6">
        <v>38</v>
      </c>
      <c r="B133" s="32">
        <f t="shared" ca="1" si="61"/>
        <v>45550</v>
      </c>
      <c r="C133" s="20">
        <f t="shared" si="64"/>
        <v>0</v>
      </c>
      <c r="D133" s="20"/>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row>
    <row r="134" spans="1:246" s="6" customFormat="1" ht="15" hidden="1" x14ac:dyDescent="0.25">
      <c r="A134" s="6">
        <v>39</v>
      </c>
      <c r="B134" s="32">
        <f t="shared" ca="1" si="61"/>
        <v>45580</v>
      </c>
      <c r="C134" s="20">
        <f t="shared" si="64"/>
        <v>0</v>
      </c>
      <c r="D134" s="20"/>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row>
    <row r="135" spans="1:246" s="6" customFormat="1" ht="15" hidden="1" x14ac:dyDescent="0.25">
      <c r="A135" s="6">
        <v>40</v>
      </c>
      <c r="B135" s="32">
        <f t="shared" ca="1" si="61"/>
        <v>45611</v>
      </c>
      <c r="C135" s="20">
        <f t="shared" si="64"/>
        <v>0</v>
      </c>
      <c r="D135" s="20"/>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row>
    <row r="136" spans="1:246" s="6" customFormat="1" ht="15" hidden="1" x14ac:dyDescent="0.25">
      <c r="A136" s="6">
        <v>41</v>
      </c>
      <c r="B136" s="32">
        <f t="shared" ca="1" si="61"/>
        <v>45641</v>
      </c>
      <c r="C136" s="20">
        <f t="shared" si="64"/>
        <v>0</v>
      </c>
      <c r="D136" s="20"/>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row>
    <row r="137" spans="1:246" s="6" customFormat="1" ht="15" hidden="1" x14ac:dyDescent="0.25">
      <c r="A137" s="6">
        <v>42</v>
      </c>
      <c r="B137" s="32">
        <f t="shared" ca="1" si="61"/>
        <v>45672</v>
      </c>
      <c r="C137" s="20">
        <f t="shared" si="64"/>
        <v>0</v>
      </c>
      <c r="D137" s="20"/>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row>
    <row r="138" spans="1:246" s="6" customFormat="1" ht="15" hidden="1" x14ac:dyDescent="0.25">
      <c r="A138" s="6">
        <v>43</v>
      </c>
      <c r="B138" s="32">
        <f t="shared" ca="1" si="61"/>
        <v>45703</v>
      </c>
      <c r="C138" s="20">
        <f t="shared" si="64"/>
        <v>0</v>
      </c>
      <c r="D138" s="20"/>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row>
    <row r="139" spans="1:246" s="6" customFormat="1" ht="15" hidden="1" x14ac:dyDescent="0.25">
      <c r="A139" s="6">
        <v>44</v>
      </c>
      <c r="B139" s="32">
        <f t="shared" ca="1" si="61"/>
        <v>45731</v>
      </c>
      <c r="C139" s="20">
        <f t="shared" si="64"/>
        <v>0</v>
      </c>
      <c r="D139" s="20"/>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row>
    <row r="140" spans="1:246" s="6" customFormat="1" ht="15" hidden="1" x14ac:dyDescent="0.25">
      <c r="A140" s="6">
        <v>45</v>
      </c>
      <c r="B140" s="32">
        <f t="shared" ca="1" si="61"/>
        <v>45762</v>
      </c>
      <c r="C140" s="20">
        <f t="shared" si="64"/>
        <v>0</v>
      </c>
      <c r="D140" s="2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row>
    <row r="141" spans="1:246" s="6" customFormat="1" ht="15" hidden="1" x14ac:dyDescent="0.25">
      <c r="A141" s="6">
        <v>46</v>
      </c>
      <c r="B141" s="32">
        <f t="shared" ca="1" si="61"/>
        <v>45792</v>
      </c>
      <c r="C141" s="20">
        <f t="shared" si="64"/>
        <v>0</v>
      </c>
      <c r="D141" s="20"/>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row>
    <row r="142" spans="1:246" s="6" customFormat="1" ht="15" hidden="1" x14ac:dyDescent="0.25">
      <c r="A142" s="6">
        <v>47</v>
      </c>
      <c r="B142" s="32">
        <f t="shared" ca="1" si="61"/>
        <v>45823</v>
      </c>
      <c r="C142" s="20">
        <f t="shared" si="64"/>
        <v>0</v>
      </c>
      <c r="D142" s="20"/>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row>
    <row r="143" spans="1:246" s="6" customFormat="1" ht="15" hidden="1" x14ac:dyDescent="0.25">
      <c r="A143" s="6">
        <v>48</v>
      </c>
      <c r="B143" s="32">
        <f t="shared" ca="1" si="61"/>
        <v>45853</v>
      </c>
      <c r="C143" s="20">
        <f t="shared" si="64"/>
        <v>0</v>
      </c>
      <c r="D143" s="20"/>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row>
    <row r="144" spans="1:246" s="6" customFormat="1" ht="15" hidden="1" x14ac:dyDescent="0.25">
      <c r="A144" s="6">
        <v>49</v>
      </c>
      <c r="B144" s="32">
        <f t="shared" ca="1" si="61"/>
        <v>45884</v>
      </c>
      <c r="C144" s="20">
        <f t="shared" ref="C144:C155" si="65">U37</f>
        <v>0</v>
      </c>
      <c r="D144" s="20"/>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row>
    <row r="145" spans="1:246" s="6" customFormat="1" ht="15" hidden="1" x14ac:dyDescent="0.25">
      <c r="A145" s="6">
        <v>50</v>
      </c>
      <c r="B145" s="32">
        <f t="shared" ca="1" si="61"/>
        <v>45915</v>
      </c>
      <c r="C145" s="20">
        <f t="shared" si="65"/>
        <v>0</v>
      </c>
      <c r="D145" s="20"/>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row>
    <row r="146" spans="1:246" s="6" customFormat="1" ht="15" hidden="1" x14ac:dyDescent="0.25">
      <c r="A146" s="6">
        <v>51</v>
      </c>
      <c r="B146" s="32">
        <f t="shared" ca="1" si="61"/>
        <v>45945</v>
      </c>
      <c r="C146" s="20">
        <f t="shared" si="65"/>
        <v>0</v>
      </c>
      <c r="D146" s="20"/>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row>
    <row r="147" spans="1:246" s="6" customFormat="1" ht="15" hidden="1" x14ac:dyDescent="0.25">
      <c r="A147" s="6">
        <v>52</v>
      </c>
      <c r="B147" s="32">
        <f t="shared" ca="1" si="61"/>
        <v>45976</v>
      </c>
      <c r="C147" s="20">
        <f t="shared" si="65"/>
        <v>0</v>
      </c>
      <c r="D147" s="20"/>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row>
    <row r="148" spans="1:246" s="6" customFormat="1" ht="15" hidden="1" x14ac:dyDescent="0.25">
      <c r="A148" s="6">
        <v>53</v>
      </c>
      <c r="B148" s="32">
        <f t="shared" ca="1" si="61"/>
        <v>46006</v>
      </c>
      <c r="C148" s="20">
        <f t="shared" si="65"/>
        <v>0</v>
      </c>
      <c r="D148" s="20"/>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row>
    <row r="149" spans="1:246" s="6" customFormat="1" ht="15" hidden="1" x14ac:dyDescent="0.25">
      <c r="A149" s="6">
        <v>54</v>
      </c>
      <c r="B149" s="32">
        <f t="shared" ca="1" si="61"/>
        <v>46037</v>
      </c>
      <c r="C149" s="20">
        <f t="shared" si="65"/>
        <v>0</v>
      </c>
      <c r="D149" s="20"/>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row>
    <row r="150" spans="1:246" s="6" customFormat="1" ht="15" hidden="1" x14ac:dyDescent="0.25">
      <c r="A150" s="6">
        <v>55</v>
      </c>
      <c r="B150" s="32">
        <f t="shared" ca="1" si="61"/>
        <v>46068</v>
      </c>
      <c r="C150" s="20">
        <f t="shared" si="65"/>
        <v>0</v>
      </c>
      <c r="D150" s="2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row>
    <row r="151" spans="1:246" s="6" customFormat="1" ht="15" hidden="1" x14ac:dyDescent="0.25">
      <c r="A151" s="6">
        <v>56</v>
      </c>
      <c r="B151" s="32">
        <f t="shared" ca="1" si="61"/>
        <v>46096</v>
      </c>
      <c r="C151" s="20">
        <f t="shared" si="65"/>
        <v>0</v>
      </c>
      <c r="D151" s="20"/>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row>
    <row r="152" spans="1:246" s="6" customFormat="1" ht="15" hidden="1" x14ac:dyDescent="0.25">
      <c r="A152" s="6">
        <v>57</v>
      </c>
      <c r="B152" s="32">
        <f t="shared" ca="1" si="61"/>
        <v>46127</v>
      </c>
      <c r="C152" s="20">
        <f t="shared" si="65"/>
        <v>0</v>
      </c>
      <c r="D152" s="20"/>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row>
    <row r="153" spans="1:246" s="6" customFormat="1" ht="15" hidden="1" x14ac:dyDescent="0.25">
      <c r="A153" s="6">
        <v>58</v>
      </c>
      <c r="B153" s="32">
        <f t="shared" ca="1" si="61"/>
        <v>46157</v>
      </c>
      <c r="C153" s="20">
        <f t="shared" si="65"/>
        <v>0</v>
      </c>
      <c r="D153" s="20"/>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row>
    <row r="154" spans="1:246" s="6" customFormat="1" ht="15" hidden="1" x14ac:dyDescent="0.25">
      <c r="A154" s="6">
        <v>59</v>
      </c>
      <c r="B154" s="32">
        <f t="shared" ca="1" si="61"/>
        <v>46188</v>
      </c>
      <c r="C154" s="20">
        <f t="shared" si="65"/>
        <v>0</v>
      </c>
      <c r="D154" s="20"/>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row>
    <row r="155" spans="1:246" s="6" customFormat="1" ht="15" hidden="1" x14ac:dyDescent="0.25">
      <c r="A155" s="6">
        <v>60</v>
      </c>
      <c r="B155" s="32">
        <f t="shared" ca="1" si="61"/>
        <v>46218</v>
      </c>
      <c r="C155" s="20">
        <f t="shared" si="65"/>
        <v>0</v>
      </c>
      <c r="D155" s="20"/>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row>
    <row r="156" spans="1:246" s="6" customFormat="1" ht="15" hidden="1" x14ac:dyDescent="0.25">
      <c r="A156" s="6">
        <v>61</v>
      </c>
      <c r="B156" s="32">
        <f t="shared" ca="1" si="61"/>
        <v>46249</v>
      </c>
      <c r="C156" s="20">
        <f t="shared" ref="C156:C167" si="66">Y37</f>
        <v>0</v>
      </c>
      <c r="D156" s="20"/>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row>
    <row r="157" spans="1:246" s="6" customFormat="1" ht="15" hidden="1" x14ac:dyDescent="0.25">
      <c r="A157" s="6">
        <v>62</v>
      </c>
      <c r="B157" s="32">
        <f t="shared" ca="1" si="61"/>
        <v>46280</v>
      </c>
      <c r="C157" s="20">
        <f t="shared" si="66"/>
        <v>0</v>
      </c>
      <c r="D157" s="20"/>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row>
    <row r="158" spans="1:246" s="6" customFormat="1" ht="15" hidden="1" x14ac:dyDescent="0.25">
      <c r="A158" s="6">
        <v>63</v>
      </c>
      <c r="B158" s="32">
        <f t="shared" ca="1" si="61"/>
        <v>46310</v>
      </c>
      <c r="C158" s="20">
        <f t="shared" si="66"/>
        <v>0</v>
      </c>
      <c r="D158" s="20"/>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row>
    <row r="159" spans="1:246" s="6" customFormat="1" ht="15" hidden="1" x14ac:dyDescent="0.25">
      <c r="A159" s="6">
        <v>64</v>
      </c>
      <c r="B159" s="32">
        <f t="shared" ca="1" si="61"/>
        <v>46341</v>
      </c>
      <c r="C159" s="20">
        <f t="shared" si="66"/>
        <v>0</v>
      </c>
      <c r="D159" s="20"/>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row>
    <row r="160" spans="1:246" s="6" customFormat="1" ht="15" hidden="1" x14ac:dyDescent="0.25">
      <c r="A160" s="6">
        <v>65</v>
      </c>
      <c r="B160" s="32">
        <f t="shared" ca="1" si="61"/>
        <v>46371</v>
      </c>
      <c r="C160" s="20">
        <f t="shared" si="66"/>
        <v>0</v>
      </c>
      <c r="D160" s="2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row>
    <row r="161" spans="1:246" s="6" customFormat="1" ht="15" hidden="1" x14ac:dyDescent="0.25">
      <c r="A161" s="6">
        <v>66</v>
      </c>
      <c r="B161" s="32">
        <f t="shared" ca="1" si="61"/>
        <v>46402</v>
      </c>
      <c r="C161" s="20">
        <f t="shared" si="66"/>
        <v>0</v>
      </c>
      <c r="D161" s="20"/>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row>
    <row r="162" spans="1:246" s="6" customFormat="1" ht="15" hidden="1" x14ac:dyDescent="0.25">
      <c r="A162" s="6">
        <v>67</v>
      </c>
      <c r="B162" s="32">
        <f t="shared" ref="B162:B225" ca="1" si="67">EDATE(B161,1)</f>
        <v>46433</v>
      </c>
      <c r="C162" s="20">
        <f t="shared" si="66"/>
        <v>0</v>
      </c>
      <c r="D162" s="20"/>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row>
    <row r="163" spans="1:246" s="6" customFormat="1" ht="15" hidden="1" x14ac:dyDescent="0.25">
      <c r="A163" s="6">
        <v>68</v>
      </c>
      <c r="B163" s="32">
        <f t="shared" ca="1" si="67"/>
        <v>46461</v>
      </c>
      <c r="C163" s="20">
        <f t="shared" si="66"/>
        <v>0</v>
      </c>
      <c r="D163" s="20"/>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row>
    <row r="164" spans="1:246" s="6" customFormat="1" ht="15" hidden="1" x14ac:dyDescent="0.25">
      <c r="A164" s="6">
        <v>69</v>
      </c>
      <c r="B164" s="32">
        <f t="shared" ca="1" si="67"/>
        <v>46492</v>
      </c>
      <c r="C164" s="20">
        <f t="shared" si="66"/>
        <v>0</v>
      </c>
      <c r="D164" s="20"/>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row>
    <row r="165" spans="1:246" s="6" customFormat="1" ht="15" hidden="1" x14ac:dyDescent="0.25">
      <c r="A165" s="6">
        <v>70</v>
      </c>
      <c r="B165" s="32">
        <f t="shared" ca="1" si="67"/>
        <v>46522</v>
      </c>
      <c r="C165" s="20">
        <f t="shared" si="66"/>
        <v>0</v>
      </c>
      <c r="D165" s="20"/>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row>
    <row r="166" spans="1:246" s="6" customFormat="1" ht="15" hidden="1" x14ac:dyDescent="0.25">
      <c r="A166" s="6">
        <v>71</v>
      </c>
      <c r="B166" s="32">
        <f t="shared" ca="1" si="67"/>
        <v>46553</v>
      </c>
      <c r="C166" s="20">
        <f t="shared" si="66"/>
        <v>0</v>
      </c>
      <c r="D166" s="20"/>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row>
    <row r="167" spans="1:246" s="6" customFormat="1" ht="15" hidden="1" x14ac:dyDescent="0.25">
      <c r="A167" s="6">
        <v>72</v>
      </c>
      <c r="B167" s="32">
        <f t="shared" ca="1" si="67"/>
        <v>46583</v>
      </c>
      <c r="C167" s="20">
        <f t="shared" si="66"/>
        <v>0</v>
      </c>
      <c r="D167" s="20"/>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row>
    <row r="168" spans="1:246" s="6" customFormat="1" ht="15" hidden="1" x14ac:dyDescent="0.25">
      <c r="A168" s="6">
        <v>73</v>
      </c>
      <c r="B168" s="32">
        <f t="shared" ca="1" si="67"/>
        <v>46614</v>
      </c>
      <c r="C168" s="20">
        <f t="shared" ref="C168:C179" si="68">AC37</f>
        <v>0</v>
      </c>
      <c r="D168" s="20"/>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row>
    <row r="169" spans="1:246" s="6" customFormat="1" ht="15" hidden="1" x14ac:dyDescent="0.25">
      <c r="A169" s="6">
        <v>74</v>
      </c>
      <c r="B169" s="32">
        <f t="shared" ca="1" si="67"/>
        <v>46645</v>
      </c>
      <c r="C169" s="20">
        <f t="shared" si="68"/>
        <v>0</v>
      </c>
      <c r="D169" s="20"/>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row>
    <row r="170" spans="1:246" s="6" customFormat="1" ht="15" hidden="1" x14ac:dyDescent="0.25">
      <c r="A170" s="6">
        <v>75</v>
      </c>
      <c r="B170" s="32">
        <f t="shared" ca="1" si="67"/>
        <v>46675</v>
      </c>
      <c r="C170" s="20">
        <f t="shared" si="68"/>
        <v>0</v>
      </c>
      <c r="D170" s="20"/>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row>
    <row r="171" spans="1:246" s="6" customFormat="1" ht="15" hidden="1" x14ac:dyDescent="0.25">
      <c r="A171" s="6">
        <v>76</v>
      </c>
      <c r="B171" s="32">
        <f t="shared" ca="1" si="67"/>
        <v>46706</v>
      </c>
      <c r="C171" s="20">
        <f t="shared" si="68"/>
        <v>0</v>
      </c>
      <c r="D171" s="20"/>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row>
    <row r="172" spans="1:246" s="6" customFormat="1" ht="15" hidden="1" x14ac:dyDescent="0.25">
      <c r="A172" s="6">
        <v>77</v>
      </c>
      <c r="B172" s="32">
        <f t="shared" ca="1" si="67"/>
        <v>46736</v>
      </c>
      <c r="C172" s="20">
        <f t="shared" si="68"/>
        <v>0</v>
      </c>
      <c r="D172" s="20"/>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row>
    <row r="173" spans="1:246" s="6" customFormat="1" ht="15" hidden="1" x14ac:dyDescent="0.25">
      <c r="A173" s="6">
        <v>78</v>
      </c>
      <c r="B173" s="32">
        <f t="shared" ca="1" si="67"/>
        <v>46767</v>
      </c>
      <c r="C173" s="20">
        <f t="shared" si="68"/>
        <v>0</v>
      </c>
      <c r="D173" s="20"/>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row>
    <row r="174" spans="1:246" s="6" customFormat="1" ht="15" hidden="1" x14ac:dyDescent="0.25">
      <c r="A174" s="6">
        <v>79</v>
      </c>
      <c r="B174" s="32">
        <f t="shared" ca="1" si="67"/>
        <v>46798</v>
      </c>
      <c r="C174" s="20">
        <f t="shared" si="68"/>
        <v>0</v>
      </c>
      <c r="D174" s="20"/>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row>
    <row r="175" spans="1:246" s="6" customFormat="1" ht="15" hidden="1" x14ac:dyDescent="0.25">
      <c r="A175" s="6">
        <v>80</v>
      </c>
      <c r="B175" s="32">
        <f t="shared" ca="1" si="67"/>
        <v>46827</v>
      </c>
      <c r="C175" s="20">
        <f t="shared" si="68"/>
        <v>0</v>
      </c>
      <c r="D175" s="20"/>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row>
    <row r="176" spans="1:246" s="6" customFormat="1" ht="15" hidden="1" x14ac:dyDescent="0.25">
      <c r="A176" s="6">
        <v>81</v>
      </c>
      <c r="B176" s="32">
        <f t="shared" ca="1" si="67"/>
        <v>46858</v>
      </c>
      <c r="C176" s="20">
        <f t="shared" si="68"/>
        <v>0</v>
      </c>
      <c r="D176" s="20"/>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row>
    <row r="177" spans="1:246" s="6" customFormat="1" ht="15" hidden="1" x14ac:dyDescent="0.25">
      <c r="A177" s="6">
        <v>82</v>
      </c>
      <c r="B177" s="32">
        <f t="shared" ca="1" si="67"/>
        <v>46888</v>
      </c>
      <c r="C177" s="20">
        <f t="shared" si="68"/>
        <v>0</v>
      </c>
      <c r="D177" s="20"/>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row>
    <row r="178" spans="1:246" s="6" customFormat="1" ht="15" hidden="1" x14ac:dyDescent="0.25">
      <c r="A178" s="6">
        <v>83</v>
      </c>
      <c r="B178" s="32">
        <f t="shared" ca="1" si="67"/>
        <v>46919</v>
      </c>
      <c r="C178" s="20">
        <f t="shared" si="68"/>
        <v>0</v>
      </c>
      <c r="D178" s="20"/>
      <c r="E178"/>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row>
    <row r="179" spans="1:246" s="6" customFormat="1" ht="15" hidden="1" x14ac:dyDescent="0.25">
      <c r="A179" s="6">
        <v>84</v>
      </c>
      <c r="B179" s="32">
        <f t="shared" ca="1" si="67"/>
        <v>46949</v>
      </c>
      <c r="C179" s="20">
        <f t="shared" si="68"/>
        <v>0</v>
      </c>
      <c r="D179" s="20"/>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row>
    <row r="180" spans="1:246" s="6" customFormat="1" ht="15" hidden="1" x14ac:dyDescent="0.25">
      <c r="A180" s="6">
        <v>85</v>
      </c>
      <c r="B180" s="32">
        <f t="shared" ca="1" si="67"/>
        <v>46980</v>
      </c>
      <c r="C180" s="20">
        <f t="shared" ref="C180:C191" si="69">E52</f>
        <v>0</v>
      </c>
      <c r="D180" s="2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row>
    <row r="181" spans="1:246" s="6" customFormat="1" ht="15" hidden="1" x14ac:dyDescent="0.25">
      <c r="A181" s="6">
        <v>86</v>
      </c>
      <c r="B181" s="32">
        <f t="shared" ca="1" si="67"/>
        <v>47011</v>
      </c>
      <c r="C181" s="20">
        <f t="shared" si="69"/>
        <v>0</v>
      </c>
      <c r="D181" s="20"/>
      <c r="E181"/>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row>
    <row r="182" spans="1:246" s="6" customFormat="1" ht="15" hidden="1" x14ac:dyDescent="0.25">
      <c r="A182" s="6">
        <v>87</v>
      </c>
      <c r="B182" s="32">
        <f t="shared" ca="1" si="67"/>
        <v>47041</v>
      </c>
      <c r="C182" s="20">
        <f t="shared" si="69"/>
        <v>0</v>
      </c>
      <c r="D182" s="20"/>
      <c r="E182"/>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row>
    <row r="183" spans="1:246" s="6" customFormat="1" ht="15" hidden="1" x14ac:dyDescent="0.25">
      <c r="A183" s="6">
        <v>88</v>
      </c>
      <c r="B183" s="32">
        <f t="shared" ca="1" si="67"/>
        <v>47072</v>
      </c>
      <c r="C183" s="20">
        <f t="shared" si="69"/>
        <v>0</v>
      </c>
      <c r="D183" s="20"/>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row>
    <row r="184" spans="1:246" s="6" customFormat="1" ht="15" hidden="1" x14ac:dyDescent="0.25">
      <c r="A184" s="6">
        <v>89</v>
      </c>
      <c r="B184" s="32">
        <f t="shared" ca="1" si="67"/>
        <v>47102</v>
      </c>
      <c r="C184" s="20">
        <f t="shared" si="69"/>
        <v>0</v>
      </c>
      <c r="D184" s="20"/>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row>
    <row r="185" spans="1:246" s="6" customFormat="1" ht="15" hidden="1" x14ac:dyDescent="0.25">
      <c r="A185" s="6">
        <v>90</v>
      </c>
      <c r="B185" s="32">
        <f t="shared" ca="1" si="67"/>
        <v>47133</v>
      </c>
      <c r="C185" s="20">
        <f t="shared" si="69"/>
        <v>0</v>
      </c>
      <c r="D185" s="20"/>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row>
    <row r="186" spans="1:246" s="6" customFormat="1" ht="15" hidden="1" x14ac:dyDescent="0.25">
      <c r="A186" s="6">
        <v>91</v>
      </c>
      <c r="B186" s="32">
        <f t="shared" ca="1" si="67"/>
        <v>47164</v>
      </c>
      <c r="C186" s="20">
        <f t="shared" si="69"/>
        <v>0</v>
      </c>
      <c r="D186" s="20"/>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row>
    <row r="187" spans="1:246" s="6" customFormat="1" ht="15" hidden="1" x14ac:dyDescent="0.25">
      <c r="A187" s="6">
        <v>92</v>
      </c>
      <c r="B187" s="32">
        <f t="shared" ca="1" si="67"/>
        <v>47192</v>
      </c>
      <c r="C187" s="20">
        <f t="shared" si="69"/>
        <v>0</v>
      </c>
      <c r="D187" s="20"/>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row>
    <row r="188" spans="1:246" s="6" customFormat="1" ht="15" hidden="1" x14ac:dyDescent="0.25">
      <c r="A188" s="6">
        <v>93</v>
      </c>
      <c r="B188" s="32">
        <f t="shared" ca="1" si="67"/>
        <v>47223</v>
      </c>
      <c r="C188" s="20">
        <f t="shared" si="69"/>
        <v>0</v>
      </c>
      <c r="D188" s="20"/>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row>
    <row r="189" spans="1:246" s="6" customFormat="1" ht="15" hidden="1" x14ac:dyDescent="0.25">
      <c r="A189" s="6">
        <v>94</v>
      </c>
      <c r="B189" s="32">
        <f t="shared" ca="1" si="67"/>
        <v>47253</v>
      </c>
      <c r="C189" s="20">
        <f t="shared" si="69"/>
        <v>0</v>
      </c>
      <c r="D189" s="20"/>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row>
    <row r="190" spans="1:246" s="6" customFormat="1" ht="15" hidden="1" x14ac:dyDescent="0.25">
      <c r="A190" s="6">
        <v>95</v>
      </c>
      <c r="B190" s="32">
        <f t="shared" ca="1" si="67"/>
        <v>47284</v>
      </c>
      <c r="C190" s="20">
        <f t="shared" si="69"/>
        <v>0</v>
      </c>
      <c r="D190" s="20"/>
      <c r="E190"/>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row>
    <row r="191" spans="1:246" s="6" customFormat="1" ht="15" hidden="1" x14ac:dyDescent="0.25">
      <c r="A191" s="6">
        <v>96</v>
      </c>
      <c r="B191" s="32">
        <f t="shared" ca="1" si="67"/>
        <v>47314</v>
      </c>
      <c r="C191" s="20">
        <f t="shared" si="69"/>
        <v>0</v>
      </c>
      <c r="D191" s="20"/>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row>
    <row r="192" spans="1:246" s="6" customFormat="1" ht="15" hidden="1" x14ac:dyDescent="0.25">
      <c r="A192" s="6">
        <v>97</v>
      </c>
      <c r="B192" s="32">
        <f t="shared" ca="1" si="67"/>
        <v>47345</v>
      </c>
      <c r="C192" s="20">
        <f t="shared" ref="C192:C203" si="70">I52</f>
        <v>0</v>
      </c>
      <c r="D192" s="20"/>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row>
    <row r="193" spans="1:246" s="6" customFormat="1" ht="15" hidden="1" x14ac:dyDescent="0.25">
      <c r="A193" s="6">
        <v>98</v>
      </c>
      <c r="B193" s="32">
        <f t="shared" ca="1" si="67"/>
        <v>47376</v>
      </c>
      <c r="C193" s="20">
        <f t="shared" si="70"/>
        <v>0</v>
      </c>
      <c r="D193" s="20"/>
      <c r="E19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row>
    <row r="194" spans="1:246" s="6" customFormat="1" ht="15" hidden="1" x14ac:dyDescent="0.25">
      <c r="A194" s="6">
        <v>99</v>
      </c>
      <c r="B194" s="32">
        <f t="shared" ca="1" si="67"/>
        <v>47406</v>
      </c>
      <c r="C194" s="20">
        <f t="shared" si="70"/>
        <v>0</v>
      </c>
      <c r="D194" s="20"/>
      <c r="E194"/>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row>
    <row r="195" spans="1:246" s="6" customFormat="1" ht="15" hidden="1" x14ac:dyDescent="0.25">
      <c r="A195" s="6">
        <v>100</v>
      </c>
      <c r="B195" s="32">
        <f t="shared" ca="1" si="67"/>
        <v>47437</v>
      </c>
      <c r="C195" s="20">
        <f t="shared" si="70"/>
        <v>0</v>
      </c>
      <c r="D195" s="20"/>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row>
    <row r="196" spans="1:246" s="6" customFormat="1" ht="15" hidden="1" x14ac:dyDescent="0.25">
      <c r="A196" s="6">
        <v>101</v>
      </c>
      <c r="B196" s="32">
        <f t="shared" ca="1" si="67"/>
        <v>47467</v>
      </c>
      <c r="C196" s="20">
        <f t="shared" si="70"/>
        <v>0</v>
      </c>
      <c r="D196" s="20"/>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row>
    <row r="197" spans="1:246" s="6" customFormat="1" ht="15" hidden="1" x14ac:dyDescent="0.25">
      <c r="A197" s="6">
        <v>102</v>
      </c>
      <c r="B197" s="32">
        <f t="shared" ca="1" si="67"/>
        <v>47498</v>
      </c>
      <c r="C197" s="20">
        <f t="shared" si="70"/>
        <v>0</v>
      </c>
      <c r="D197" s="20"/>
      <c r="E197"/>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row>
    <row r="198" spans="1:246" s="6" customFormat="1" ht="15" hidden="1" x14ac:dyDescent="0.25">
      <c r="A198" s="6">
        <v>103</v>
      </c>
      <c r="B198" s="32">
        <f t="shared" ca="1" si="67"/>
        <v>47529</v>
      </c>
      <c r="C198" s="20">
        <f t="shared" si="70"/>
        <v>0</v>
      </c>
      <c r="D198" s="20"/>
      <c r="E198"/>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row>
    <row r="199" spans="1:246" s="6" customFormat="1" ht="15" hidden="1" x14ac:dyDescent="0.25">
      <c r="A199" s="6">
        <v>104</v>
      </c>
      <c r="B199" s="32">
        <f t="shared" ca="1" si="67"/>
        <v>47557</v>
      </c>
      <c r="C199" s="20">
        <f t="shared" si="70"/>
        <v>0</v>
      </c>
      <c r="D199" s="20"/>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row>
    <row r="200" spans="1:246" s="6" customFormat="1" ht="15" hidden="1" x14ac:dyDescent="0.25">
      <c r="A200" s="6">
        <v>105</v>
      </c>
      <c r="B200" s="32">
        <f t="shared" ca="1" si="67"/>
        <v>47588</v>
      </c>
      <c r="C200" s="20">
        <f t="shared" si="70"/>
        <v>0</v>
      </c>
      <c r="D200" s="20"/>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c r="IL200"/>
    </row>
    <row r="201" spans="1:246" s="6" customFormat="1" ht="15" hidden="1" x14ac:dyDescent="0.25">
      <c r="A201" s="6">
        <v>106</v>
      </c>
      <c r="B201" s="32">
        <f t="shared" ca="1" si="67"/>
        <v>47618</v>
      </c>
      <c r="C201" s="20">
        <f t="shared" si="70"/>
        <v>0</v>
      </c>
      <c r="D201" s="20"/>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row>
    <row r="202" spans="1:246" s="6" customFormat="1" ht="15" hidden="1" x14ac:dyDescent="0.25">
      <c r="A202" s="6">
        <v>107</v>
      </c>
      <c r="B202" s="32">
        <f t="shared" ca="1" si="67"/>
        <v>47649</v>
      </c>
      <c r="C202" s="20">
        <f t="shared" si="70"/>
        <v>0</v>
      </c>
      <c r="D202" s="20"/>
      <c r="E202"/>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row>
    <row r="203" spans="1:246" s="6" customFormat="1" ht="15" hidden="1" x14ac:dyDescent="0.25">
      <c r="A203" s="6">
        <v>108</v>
      </c>
      <c r="B203" s="32">
        <f t="shared" ca="1" si="67"/>
        <v>47679</v>
      </c>
      <c r="C203" s="20">
        <f t="shared" si="70"/>
        <v>0</v>
      </c>
      <c r="D203" s="20"/>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row>
    <row r="204" spans="1:246" s="6" customFormat="1" ht="15" hidden="1" x14ac:dyDescent="0.25">
      <c r="A204" s="6">
        <v>109</v>
      </c>
      <c r="B204" s="32">
        <f t="shared" ca="1" si="67"/>
        <v>47710</v>
      </c>
      <c r="C204" s="20">
        <f t="shared" ref="C204:C215" si="71">M52</f>
        <v>0</v>
      </c>
      <c r="D204" s="20"/>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c r="IL204"/>
    </row>
    <row r="205" spans="1:246" s="6" customFormat="1" ht="15" hidden="1" x14ac:dyDescent="0.25">
      <c r="A205" s="6">
        <v>110</v>
      </c>
      <c r="B205" s="32">
        <f t="shared" ca="1" si="67"/>
        <v>47741</v>
      </c>
      <c r="C205" s="20">
        <f t="shared" si="71"/>
        <v>0</v>
      </c>
      <c r="D205" s="20"/>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c r="IL205"/>
    </row>
    <row r="206" spans="1:246" s="6" customFormat="1" ht="15" hidden="1" x14ac:dyDescent="0.25">
      <c r="A206" s="6">
        <v>111</v>
      </c>
      <c r="B206" s="32">
        <f t="shared" ca="1" si="67"/>
        <v>47771</v>
      </c>
      <c r="C206" s="20">
        <f t="shared" si="71"/>
        <v>0</v>
      </c>
      <c r="D206" s="20"/>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row>
    <row r="207" spans="1:246" s="6" customFormat="1" ht="15" hidden="1" x14ac:dyDescent="0.25">
      <c r="A207" s="6">
        <v>112</v>
      </c>
      <c r="B207" s="32">
        <f t="shared" ca="1" si="67"/>
        <v>47802</v>
      </c>
      <c r="C207" s="20">
        <f t="shared" si="71"/>
        <v>0</v>
      </c>
      <c r="D207" s="20"/>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c r="HC207"/>
      <c r="HD207"/>
      <c r="HE207"/>
      <c r="HF207"/>
      <c r="HG207"/>
      <c r="HH207"/>
      <c r="HI207"/>
      <c r="HJ207"/>
      <c r="HK207"/>
      <c r="HL207"/>
      <c r="HM207"/>
      <c r="HN207"/>
      <c r="HO207"/>
      <c r="HP207"/>
      <c r="HQ207"/>
      <c r="HR207"/>
      <c r="HS207"/>
      <c r="HT207"/>
      <c r="HU207"/>
      <c r="HV207"/>
      <c r="HW207"/>
      <c r="HX207"/>
      <c r="HY207"/>
      <c r="HZ207"/>
      <c r="IA207"/>
      <c r="IB207"/>
      <c r="IC207"/>
      <c r="ID207"/>
      <c r="IE207"/>
      <c r="IF207"/>
      <c r="IG207"/>
      <c r="IH207"/>
      <c r="II207"/>
      <c r="IJ207"/>
      <c r="IK207"/>
      <c r="IL207"/>
    </row>
    <row r="208" spans="1:246" s="6" customFormat="1" ht="15" hidden="1" x14ac:dyDescent="0.25">
      <c r="A208" s="6">
        <v>113</v>
      </c>
      <c r="B208" s="32">
        <f t="shared" ca="1" si="67"/>
        <v>47832</v>
      </c>
      <c r="C208" s="20">
        <f t="shared" si="71"/>
        <v>0</v>
      </c>
      <c r="D208" s="20"/>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c r="ID208"/>
      <c r="IE208"/>
      <c r="IF208"/>
      <c r="IG208"/>
      <c r="IH208"/>
      <c r="II208"/>
      <c r="IJ208"/>
      <c r="IK208"/>
      <c r="IL208"/>
    </row>
    <row r="209" spans="1:246" s="6" customFormat="1" ht="15" hidden="1" x14ac:dyDescent="0.25">
      <c r="A209" s="6">
        <v>114</v>
      </c>
      <c r="B209" s="32">
        <f t="shared" ca="1" si="67"/>
        <v>47863</v>
      </c>
      <c r="C209" s="20">
        <f t="shared" si="71"/>
        <v>0</v>
      </c>
      <c r="D209" s="20"/>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c r="IL209"/>
    </row>
    <row r="210" spans="1:246" s="6" customFormat="1" ht="15" hidden="1" x14ac:dyDescent="0.25">
      <c r="A210" s="6">
        <v>115</v>
      </c>
      <c r="B210" s="32">
        <f t="shared" ca="1" si="67"/>
        <v>47894</v>
      </c>
      <c r="C210" s="20">
        <f t="shared" si="71"/>
        <v>0</v>
      </c>
      <c r="D210" s="20"/>
      <c r="E210"/>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c r="ID210"/>
      <c r="IE210"/>
      <c r="IF210"/>
      <c r="IG210"/>
      <c r="IH210"/>
      <c r="II210"/>
      <c r="IJ210"/>
      <c r="IK210"/>
      <c r="IL210"/>
    </row>
    <row r="211" spans="1:246" s="6" customFormat="1" ht="15" hidden="1" x14ac:dyDescent="0.25">
      <c r="A211" s="6">
        <v>116</v>
      </c>
      <c r="B211" s="32">
        <f t="shared" ca="1" si="67"/>
        <v>47922</v>
      </c>
      <c r="C211" s="20">
        <f t="shared" si="71"/>
        <v>0</v>
      </c>
      <c r="D211" s="20"/>
      <c r="E211"/>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row>
    <row r="212" spans="1:246" s="6" customFormat="1" ht="15" hidden="1" x14ac:dyDescent="0.25">
      <c r="A212" s="6">
        <v>117</v>
      </c>
      <c r="B212" s="32">
        <f t="shared" ca="1" si="67"/>
        <v>47953</v>
      </c>
      <c r="C212" s="20">
        <f t="shared" si="71"/>
        <v>0</v>
      </c>
      <c r="D212" s="20"/>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row>
    <row r="213" spans="1:246" s="6" customFormat="1" ht="15" hidden="1" x14ac:dyDescent="0.25">
      <c r="A213" s="6">
        <v>118</v>
      </c>
      <c r="B213" s="32">
        <f t="shared" ca="1" si="67"/>
        <v>47983</v>
      </c>
      <c r="C213" s="20">
        <f t="shared" si="71"/>
        <v>0</v>
      </c>
      <c r="D213" s="20"/>
      <c r="E213"/>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c r="HP213"/>
      <c r="HQ213"/>
      <c r="HR213"/>
      <c r="HS213"/>
      <c r="HT213"/>
      <c r="HU213"/>
      <c r="HV213"/>
      <c r="HW213"/>
      <c r="HX213"/>
      <c r="HY213"/>
      <c r="HZ213"/>
      <c r="IA213"/>
      <c r="IB213"/>
      <c r="IC213"/>
      <c r="ID213"/>
      <c r="IE213"/>
      <c r="IF213"/>
      <c r="IG213"/>
      <c r="IH213"/>
      <c r="II213"/>
      <c r="IJ213"/>
      <c r="IK213"/>
      <c r="IL213"/>
    </row>
    <row r="214" spans="1:246" s="6" customFormat="1" ht="15" hidden="1" x14ac:dyDescent="0.25">
      <c r="A214" s="6">
        <v>119</v>
      </c>
      <c r="B214" s="32">
        <f t="shared" ca="1" si="67"/>
        <v>48014</v>
      </c>
      <c r="C214" s="20">
        <f t="shared" si="71"/>
        <v>0</v>
      </c>
      <c r="D214" s="20"/>
      <c r="E214"/>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c r="IL214"/>
    </row>
    <row r="215" spans="1:246" s="6" customFormat="1" ht="15" hidden="1" x14ac:dyDescent="0.25">
      <c r="A215" s="6">
        <v>120</v>
      </c>
      <c r="B215" s="32">
        <f t="shared" ca="1" si="67"/>
        <v>48044</v>
      </c>
      <c r="C215" s="20">
        <f t="shared" si="71"/>
        <v>0</v>
      </c>
      <c r="D215" s="20"/>
      <c r="E215"/>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c r="IC215"/>
      <c r="ID215"/>
      <c r="IE215"/>
      <c r="IF215"/>
      <c r="IG215"/>
      <c r="IH215"/>
      <c r="II215"/>
      <c r="IJ215"/>
      <c r="IK215"/>
      <c r="IL215"/>
    </row>
    <row r="216" spans="1:246" s="6" customFormat="1" ht="15" hidden="1" x14ac:dyDescent="0.25">
      <c r="A216" s="6">
        <v>121</v>
      </c>
      <c r="B216" s="32">
        <f t="shared" ca="1" si="67"/>
        <v>48075</v>
      </c>
      <c r="C216" s="24">
        <f t="shared" ref="C216:C227" si="72">Q52</f>
        <v>0</v>
      </c>
      <c r="D216" s="20"/>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c r="IC216"/>
      <c r="ID216"/>
      <c r="IE216"/>
      <c r="IF216"/>
      <c r="IG216"/>
      <c r="IH216"/>
      <c r="II216"/>
      <c r="IJ216"/>
      <c r="IK216"/>
      <c r="IL216"/>
    </row>
    <row r="217" spans="1:246" s="6" customFormat="1" ht="15" hidden="1" x14ac:dyDescent="0.25">
      <c r="A217" s="6">
        <v>122</v>
      </c>
      <c r="B217" s="32">
        <f t="shared" ca="1" si="67"/>
        <v>48106</v>
      </c>
      <c r="C217" s="24">
        <f t="shared" si="72"/>
        <v>0</v>
      </c>
      <c r="D217" s="20"/>
      <c r="E217"/>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c r="IC217"/>
      <c r="ID217"/>
      <c r="IE217"/>
      <c r="IF217"/>
      <c r="IG217"/>
      <c r="IH217"/>
      <c r="II217"/>
      <c r="IJ217"/>
      <c r="IK217"/>
      <c r="IL217"/>
    </row>
    <row r="218" spans="1:246" s="6" customFormat="1" ht="15" hidden="1" x14ac:dyDescent="0.25">
      <c r="A218" s="6">
        <v>123</v>
      </c>
      <c r="B218" s="32">
        <f t="shared" ca="1" si="67"/>
        <v>48136</v>
      </c>
      <c r="C218" s="24">
        <f t="shared" si="72"/>
        <v>0</v>
      </c>
      <c r="D218" s="20"/>
      <c r="E218"/>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c r="IC218"/>
      <c r="ID218"/>
      <c r="IE218"/>
      <c r="IF218"/>
      <c r="IG218"/>
      <c r="IH218"/>
      <c r="II218"/>
      <c r="IJ218"/>
      <c r="IK218"/>
      <c r="IL218"/>
    </row>
    <row r="219" spans="1:246" s="6" customFormat="1" ht="15" hidden="1" x14ac:dyDescent="0.25">
      <c r="A219" s="6">
        <v>124</v>
      </c>
      <c r="B219" s="32">
        <f t="shared" ca="1" si="67"/>
        <v>48167</v>
      </c>
      <c r="C219" s="24">
        <f t="shared" si="72"/>
        <v>0</v>
      </c>
      <c r="D219" s="20"/>
      <c r="E219"/>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c r="IC219"/>
      <c r="ID219"/>
      <c r="IE219"/>
      <c r="IF219"/>
      <c r="IG219"/>
      <c r="IH219"/>
      <c r="II219"/>
      <c r="IJ219"/>
      <c r="IK219"/>
      <c r="IL219"/>
    </row>
    <row r="220" spans="1:246" s="6" customFormat="1" ht="15" hidden="1" x14ac:dyDescent="0.25">
      <c r="A220" s="6">
        <v>125</v>
      </c>
      <c r="B220" s="32">
        <f t="shared" ca="1" si="67"/>
        <v>48197</v>
      </c>
      <c r="C220" s="24">
        <f t="shared" si="72"/>
        <v>0</v>
      </c>
      <c r="D220" s="20"/>
      <c r="E220"/>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c r="IL220"/>
    </row>
    <row r="221" spans="1:246" s="6" customFormat="1" ht="15" hidden="1" x14ac:dyDescent="0.25">
      <c r="A221" s="6">
        <v>126</v>
      </c>
      <c r="B221" s="32">
        <f t="shared" ca="1" si="67"/>
        <v>48228</v>
      </c>
      <c r="C221" s="24">
        <f t="shared" si="72"/>
        <v>0</v>
      </c>
      <c r="D221" s="20"/>
      <c r="E221"/>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c r="ID221"/>
      <c r="IE221"/>
      <c r="IF221"/>
      <c r="IG221"/>
      <c r="IH221"/>
      <c r="II221"/>
      <c r="IJ221"/>
      <c r="IK221"/>
      <c r="IL221"/>
    </row>
    <row r="222" spans="1:246" s="6" customFormat="1" ht="15" hidden="1" x14ac:dyDescent="0.25">
      <c r="A222" s="6">
        <v>127</v>
      </c>
      <c r="B222" s="32">
        <f t="shared" ca="1" si="67"/>
        <v>48259</v>
      </c>
      <c r="C222" s="24">
        <f t="shared" si="72"/>
        <v>0</v>
      </c>
      <c r="D222" s="20"/>
      <c r="E222"/>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c r="IC222"/>
      <c r="ID222"/>
      <c r="IE222"/>
      <c r="IF222"/>
      <c r="IG222"/>
      <c r="IH222"/>
      <c r="II222"/>
      <c r="IJ222"/>
      <c r="IK222"/>
      <c r="IL222"/>
    </row>
    <row r="223" spans="1:246" s="6" customFormat="1" ht="15" hidden="1" x14ac:dyDescent="0.25">
      <c r="A223" s="6">
        <v>128</v>
      </c>
      <c r="B223" s="32">
        <f t="shared" ca="1" si="67"/>
        <v>48288</v>
      </c>
      <c r="C223" s="24">
        <f t="shared" si="72"/>
        <v>0</v>
      </c>
      <c r="D223" s="20"/>
      <c r="E2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c r="FU223"/>
      <c r="FV223"/>
      <c r="FW223"/>
      <c r="FX223"/>
      <c r="FY223"/>
      <c r="FZ223"/>
      <c r="GA223"/>
      <c r="GB223"/>
      <c r="GC223"/>
      <c r="GD223"/>
      <c r="GE223"/>
      <c r="GF223"/>
      <c r="GG223"/>
      <c r="GH223"/>
      <c r="GI223"/>
      <c r="GJ223"/>
      <c r="GK223"/>
      <c r="GL223"/>
      <c r="GM223"/>
      <c r="GN223"/>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c r="IC223"/>
      <c r="ID223"/>
      <c r="IE223"/>
      <c r="IF223"/>
      <c r="IG223"/>
      <c r="IH223"/>
      <c r="II223"/>
      <c r="IJ223"/>
      <c r="IK223"/>
      <c r="IL223"/>
    </row>
    <row r="224" spans="1:246" s="6" customFormat="1" ht="15" hidden="1" x14ac:dyDescent="0.25">
      <c r="A224" s="6">
        <v>129</v>
      </c>
      <c r="B224" s="32">
        <f t="shared" ca="1" si="67"/>
        <v>48319</v>
      </c>
      <c r="C224" s="24">
        <f t="shared" si="72"/>
        <v>0</v>
      </c>
      <c r="D224" s="20"/>
      <c r="E224"/>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c r="IC224"/>
      <c r="ID224"/>
      <c r="IE224"/>
      <c r="IF224"/>
      <c r="IG224"/>
      <c r="IH224"/>
      <c r="II224"/>
      <c r="IJ224"/>
      <c r="IK224"/>
      <c r="IL224"/>
    </row>
    <row r="225" spans="1:246" s="6" customFormat="1" ht="15" hidden="1" x14ac:dyDescent="0.25">
      <c r="A225" s="6">
        <v>130</v>
      </c>
      <c r="B225" s="32">
        <f t="shared" ca="1" si="67"/>
        <v>48349</v>
      </c>
      <c r="C225" s="24">
        <f t="shared" si="72"/>
        <v>0</v>
      </c>
      <c r="D225" s="20"/>
      <c r="E225"/>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c r="IC225"/>
      <c r="ID225"/>
      <c r="IE225"/>
      <c r="IF225"/>
      <c r="IG225"/>
      <c r="IH225"/>
      <c r="II225"/>
      <c r="IJ225"/>
      <c r="IK225"/>
      <c r="IL225"/>
    </row>
    <row r="226" spans="1:246" s="6" customFormat="1" ht="15" hidden="1" x14ac:dyDescent="0.25">
      <c r="A226" s="6">
        <v>131</v>
      </c>
      <c r="B226" s="32">
        <f t="shared" ref="B226:B289" ca="1" si="73">EDATE(B225,1)</f>
        <v>48380</v>
      </c>
      <c r="C226" s="24">
        <f t="shared" si="72"/>
        <v>0</v>
      </c>
      <c r="D226" s="20"/>
      <c r="E226"/>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c r="IC226"/>
      <c r="ID226"/>
      <c r="IE226"/>
      <c r="IF226"/>
      <c r="IG226"/>
      <c r="IH226"/>
      <c r="II226"/>
      <c r="IJ226"/>
      <c r="IK226"/>
      <c r="IL226"/>
    </row>
    <row r="227" spans="1:246" s="6" customFormat="1" ht="15" hidden="1" x14ac:dyDescent="0.25">
      <c r="A227" s="6">
        <v>132</v>
      </c>
      <c r="B227" s="32">
        <f t="shared" ca="1" si="73"/>
        <v>48410</v>
      </c>
      <c r="C227" s="24">
        <f t="shared" si="72"/>
        <v>0</v>
      </c>
      <c r="D227" s="20"/>
      <c r="E227"/>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c r="IC227"/>
      <c r="ID227"/>
      <c r="IE227"/>
      <c r="IF227"/>
      <c r="IG227"/>
      <c r="IH227"/>
      <c r="II227"/>
      <c r="IJ227"/>
      <c r="IK227"/>
      <c r="IL227"/>
    </row>
    <row r="228" spans="1:246" s="6" customFormat="1" ht="15" hidden="1" x14ac:dyDescent="0.25">
      <c r="A228" s="6">
        <v>133</v>
      </c>
      <c r="B228" s="32">
        <f t="shared" ca="1" si="73"/>
        <v>48441</v>
      </c>
      <c r="C228" s="24">
        <f t="shared" ref="C228:C239" si="74">U52</f>
        <v>0</v>
      </c>
      <c r="D228" s="20"/>
      <c r="E228"/>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c r="IC228"/>
      <c r="ID228"/>
      <c r="IE228"/>
      <c r="IF228"/>
      <c r="IG228"/>
      <c r="IH228"/>
      <c r="II228"/>
      <c r="IJ228"/>
      <c r="IK228"/>
      <c r="IL228"/>
    </row>
    <row r="229" spans="1:246" s="6" customFormat="1" ht="15" hidden="1" x14ac:dyDescent="0.25">
      <c r="A229" s="6">
        <v>134</v>
      </c>
      <c r="B229" s="32">
        <f t="shared" ca="1" si="73"/>
        <v>48472</v>
      </c>
      <c r="C229" s="24">
        <f t="shared" si="74"/>
        <v>0</v>
      </c>
      <c r="D229" s="20"/>
      <c r="E229"/>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c r="ID229"/>
      <c r="IE229"/>
      <c r="IF229"/>
      <c r="IG229"/>
      <c r="IH229"/>
      <c r="II229"/>
      <c r="IJ229"/>
      <c r="IK229"/>
      <c r="IL229"/>
    </row>
    <row r="230" spans="1:246" s="6" customFormat="1" ht="15" hidden="1" x14ac:dyDescent="0.25">
      <c r="A230" s="6">
        <v>135</v>
      </c>
      <c r="B230" s="32">
        <f t="shared" ca="1" si="73"/>
        <v>48502</v>
      </c>
      <c r="C230" s="24">
        <f t="shared" si="74"/>
        <v>0</v>
      </c>
      <c r="D230" s="20"/>
      <c r="E230"/>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c r="FU230"/>
      <c r="FV230"/>
      <c r="FW230"/>
      <c r="FX230"/>
      <c r="FY230"/>
      <c r="FZ230"/>
      <c r="GA230"/>
      <c r="GB230"/>
      <c r="GC230"/>
      <c r="GD230"/>
      <c r="GE230"/>
      <c r="GF230"/>
      <c r="GG230"/>
      <c r="GH230"/>
      <c r="GI230"/>
      <c r="GJ230"/>
      <c r="GK230"/>
      <c r="GL230"/>
      <c r="GM230"/>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c r="IC230"/>
      <c r="ID230"/>
      <c r="IE230"/>
      <c r="IF230"/>
      <c r="IG230"/>
      <c r="IH230"/>
      <c r="II230"/>
      <c r="IJ230"/>
      <c r="IK230"/>
      <c r="IL230"/>
    </row>
    <row r="231" spans="1:246" s="6" customFormat="1" ht="15" hidden="1" x14ac:dyDescent="0.25">
      <c r="A231" s="6">
        <v>136</v>
      </c>
      <c r="B231" s="32">
        <f t="shared" ca="1" si="73"/>
        <v>48533</v>
      </c>
      <c r="C231" s="24">
        <f t="shared" si="74"/>
        <v>0</v>
      </c>
      <c r="D231" s="20"/>
      <c r="E231"/>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c r="FU231"/>
      <c r="FV231"/>
      <c r="FW231"/>
      <c r="FX231"/>
      <c r="FY231"/>
      <c r="FZ231"/>
      <c r="GA231"/>
      <c r="GB231"/>
      <c r="GC231"/>
      <c r="GD231"/>
      <c r="GE231"/>
      <c r="GF231"/>
      <c r="GG231"/>
      <c r="GH231"/>
      <c r="GI231"/>
      <c r="GJ231"/>
      <c r="GK231"/>
      <c r="GL231"/>
      <c r="GM231"/>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c r="IC231"/>
      <c r="ID231"/>
      <c r="IE231"/>
      <c r="IF231"/>
      <c r="IG231"/>
      <c r="IH231"/>
      <c r="II231"/>
      <c r="IJ231"/>
      <c r="IK231"/>
      <c r="IL231"/>
    </row>
    <row r="232" spans="1:246" s="6" customFormat="1" ht="15" hidden="1" x14ac:dyDescent="0.25">
      <c r="A232" s="6">
        <v>137</v>
      </c>
      <c r="B232" s="32">
        <f t="shared" ca="1" si="73"/>
        <v>48563</v>
      </c>
      <c r="C232" s="24">
        <f t="shared" si="74"/>
        <v>0</v>
      </c>
      <c r="D232" s="20"/>
      <c r="E232"/>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c r="FU232"/>
      <c r="FV232"/>
      <c r="FW232"/>
      <c r="FX232"/>
      <c r="FY232"/>
      <c r="FZ232"/>
      <c r="GA232"/>
      <c r="GB232"/>
      <c r="GC232"/>
      <c r="GD232"/>
      <c r="GE232"/>
      <c r="GF232"/>
      <c r="GG232"/>
      <c r="GH232"/>
      <c r="GI232"/>
      <c r="GJ232"/>
      <c r="GK232"/>
      <c r="GL232"/>
      <c r="GM232"/>
      <c r="GN232"/>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c r="IB232"/>
      <c r="IC232"/>
      <c r="ID232"/>
      <c r="IE232"/>
      <c r="IF232"/>
      <c r="IG232"/>
      <c r="IH232"/>
      <c r="II232"/>
      <c r="IJ232"/>
      <c r="IK232"/>
      <c r="IL232"/>
    </row>
    <row r="233" spans="1:246" s="6" customFormat="1" ht="15" hidden="1" x14ac:dyDescent="0.25">
      <c r="A233" s="6">
        <v>138</v>
      </c>
      <c r="B233" s="32">
        <f t="shared" ca="1" si="73"/>
        <v>48594</v>
      </c>
      <c r="C233" s="24">
        <f t="shared" si="74"/>
        <v>0</v>
      </c>
      <c r="D233" s="20"/>
      <c r="E23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c r="ID233"/>
      <c r="IE233"/>
      <c r="IF233"/>
      <c r="IG233"/>
      <c r="IH233"/>
      <c r="II233"/>
      <c r="IJ233"/>
      <c r="IK233"/>
      <c r="IL233"/>
    </row>
    <row r="234" spans="1:246" s="6" customFormat="1" ht="15" hidden="1" x14ac:dyDescent="0.25">
      <c r="A234" s="6">
        <v>139</v>
      </c>
      <c r="B234" s="32">
        <f t="shared" ca="1" si="73"/>
        <v>48625</v>
      </c>
      <c r="C234" s="24">
        <f t="shared" si="74"/>
        <v>0</v>
      </c>
      <c r="D234" s="20"/>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c r="ID234"/>
      <c r="IE234"/>
      <c r="IF234"/>
      <c r="IG234"/>
      <c r="IH234"/>
      <c r="II234"/>
      <c r="IJ234"/>
      <c r="IK234"/>
      <c r="IL234"/>
    </row>
    <row r="235" spans="1:246" s="6" customFormat="1" ht="15" hidden="1" x14ac:dyDescent="0.25">
      <c r="A235" s="6">
        <v>140</v>
      </c>
      <c r="B235" s="32">
        <f t="shared" ca="1" si="73"/>
        <v>48653</v>
      </c>
      <c r="C235" s="24">
        <f t="shared" si="74"/>
        <v>0</v>
      </c>
      <c r="D235" s="20"/>
      <c r="E235"/>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c r="ID235"/>
      <c r="IE235"/>
      <c r="IF235"/>
      <c r="IG235"/>
      <c r="IH235"/>
      <c r="II235"/>
      <c r="IJ235"/>
      <c r="IK235"/>
      <c r="IL235"/>
    </row>
    <row r="236" spans="1:246" s="6" customFormat="1" ht="15" hidden="1" x14ac:dyDescent="0.25">
      <c r="A236" s="6">
        <v>141</v>
      </c>
      <c r="B236" s="32">
        <f t="shared" ca="1" si="73"/>
        <v>48684</v>
      </c>
      <c r="C236" s="24">
        <f t="shared" si="74"/>
        <v>0</v>
      </c>
      <c r="D236" s="20"/>
      <c r="E236"/>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c r="FU236"/>
      <c r="FV236"/>
      <c r="FW236"/>
      <c r="FX236"/>
      <c r="FY236"/>
      <c r="FZ236"/>
      <c r="GA236"/>
      <c r="GB236"/>
      <c r="GC236"/>
      <c r="GD236"/>
      <c r="GE236"/>
      <c r="GF236"/>
      <c r="GG236"/>
      <c r="GH236"/>
      <c r="GI236"/>
      <c r="GJ236"/>
      <c r="GK236"/>
      <c r="GL236"/>
      <c r="GM236"/>
      <c r="GN236"/>
      <c r="GO236"/>
      <c r="GP236"/>
      <c r="GQ236"/>
      <c r="GR236"/>
      <c r="GS236"/>
      <c r="GT236"/>
      <c r="GU236"/>
      <c r="GV236"/>
      <c r="GW236"/>
      <c r="GX236"/>
      <c r="GY236"/>
      <c r="GZ236"/>
      <c r="HA236"/>
      <c r="HB236"/>
      <c r="HC236"/>
      <c r="HD236"/>
      <c r="HE236"/>
      <c r="HF236"/>
      <c r="HG236"/>
      <c r="HH236"/>
      <c r="HI236"/>
      <c r="HJ236"/>
      <c r="HK236"/>
      <c r="HL236"/>
      <c r="HM236"/>
      <c r="HN236"/>
      <c r="HO236"/>
      <c r="HP236"/>
      <c r="HQ236"/>
      <c r="HR236"/>
      <c r="HS236"/>
      <c r="HT236"/>
      <c r="HU236"/>
      <c r="HV236"/>
      <c r="HW236"/>
      <c r="HX236"/>
      <c r="HY236"/>
      <c r="HZ236"/>
      <c r="IA236"/>
      <c r="IB236"/>
      <c r="IC236"/>
      <c r="ID236"/>
      <c r="IE236"/>
      <c r="IF236"/>
      <c r="IG236"/>
      <c r="IH236"/>
      <c r="II236"/>
      <c r="IJ236"/>
      <c r="IK236"/>
      <c r="IL236"/>
    </row>
    <row r="237" spans="1:246" s="6" customFormat="1" ht="15" hidden="1" x14ac:dyDescent="0.25">
      <c r="A237" s="6">
        <v>142</v>
      </c>
      <c r="B237" s="32">
        <f t="shared" ca="1" si="73"/>
        <v>48714</v>
      </c>
      <c r="C237" s="24">
        <f t="shared" si="74"/>
        <v>0</v>
      </c>
      <c r="D237" s="20"/>
      <c r="E237"/>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row>
    <row r="238" spans="1:246" s="6" customFormat="1" ht="15" hidden="1" x14ac:dyDescent="0.25">
      <c r="A238" s="6">
        <v>143</v>
      </c>
      <c r="B238" s="32">
        <f t="shared" ca="1" si="73"/>
        <v>48745</v>
      </c>
      <c r="C238" s="24">
        <f t="shared" si="74"/>
        <v>0</v>
      </c>
      <c r="D238" s="20"/>
      <c r="E238"/>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c r="FU238"/>
      <c r="FV238"/>
      <c r="FW238"/>
      <c r="FX238"/>
      <c r="FY238"/>
      <c r="FZ238"/>
      <c r="GA238"/>
      <c r="GB238"/>
      <c r="GC238"/>
      <c r="GD238"/>
      <c r="GE238"/>
      <c r="GF238"/>
      <c r="GG238"/>
      <c r="GH238"/>
      <c r="GI238"/>
      <c r="GJ238"/>
      <c r="GK238"/>
      <c r="GL238"/>
      <c r="GM238"/>
      <c r="GN238"/>
      <c r="GO238"/>
      <c r="GP238"/>
      <c r="GQ238"/>
      <c r="GR238"/>
      <c r="GS238"/>
      <c r="GT238"/>
      <c r="GU238"/>
      <c r="GV238"/>
      <c r="GW238"/>
      <c r="GX238"/>
      <c r="GY238"/>
      <c r="GZ238"/>
      <c r="HA238"/>
      <c r="HB238"/>
      <c r="HC238"/>
      <c r="HD238"/>
      <c r="HE238"/>
      <c r="HF238"/>
      <c r="HG238"/>
      <c r="HH238"/>
      <c r="HI238"/>
      <c r="HJ238"/>
      <c r="HK238"/>
      <c r="HL238"/>
      <c r="HM238"/>
      <c r="HN238"/>
      <c r="HO238"/>
      <c r="HP238"/>
      <c r="HQ238"/>
      <c r="HR238"/>
      <c r="HS238"/>
      <c r="HT238"/>
      <c r="HU238"/>
      <c r="HV238"/>
      <c r="HW238"/>
      <c r="HX238"/>
      <c r="HY238"/>
      <c r="HZ238"/>
      <c r="IA238"/>
      <c r="IB238"/>
      <c r="IC238"/>
      <c r="ID238"/>
      <c r="IE238"/>
      <c r="IF238"/>
      <c r="IG238"/>
      <c r="IH238"/>
      <c r="II238"/>
      <c r="IJ238"/>
      <c r="IK238"/>
      <c r="IL238"/>
    </row>
    <row r="239" spans="1:246" s="6" customFormat="1" ht="15" hidden="1" x14ac:dyDescent="0.25">
      <c r="A239" s="6">
        <v>144</v>
      </c>
      <c r="B239" s="32">
        <f t="shared" ca="1" si="73"/>
        <v>48775</v>
      </c>
      <c r="C239" s="24">
        <f t="shared" si="74"/>
        <v>0</v>
      </c>
      <c r="D239" s="20"/>
      <c r="E239"/>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c r="FU239"/>
      <c r="FV239"/>
      <c r="FW239"/>
      <c r="FX239"/>
      <c r="FY239"/>
      <c r="FZ239"/>
      <c r="GA239"/>
      <c r="GB239"/>
      <c r="GC239"/>
      <c r="GD239"/>
      <c r="GE239"/>
      <c r="GF239"/>
      <c r="GG239"/>
      <c r="GH239"/>
      <c r="GI239"/>
      <c r="GJ239"/>
      <c r="GK239"/>
      <c r="GL239"/>
      <c r="GM239"/>
      <c r="GN239"/>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c r="IC239"/>
      <c r="ID239"/>
      <c r="IE239"/>
      <c r="IF239"/>
      <c r="IG239"/>
      <c r="IH239"/>
      <c r="II239"/>
      <c r="IJ239"/>
      <c r="IK239"/>
      <c r="IL239"/>
    </row>
    <row r="240" spans="1:246" s="6" customFormat="1" ht="15" hidden="1" x14ac:dyDescent="0.25">
      <c r="A240" s="6">
        <v>145</v>
      </c>
      <c r="B240" s="32">
        <f t="shared" ca="1" si="73"/>
        <v>48806</v>
      </c>
      <c r="C240" s="24">
        <f t="shared" ref="C240:C251" si="75">Y52</f>
        <v>0</v>
      </c>
      <c r="D240" s="20"/>
      <c r="E240"/>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c r="FU240"/>
      <c r="FV240"/>
      <c r="FW240"/>
      <c r="FX240"/>
      <c r="FY240"/>
      <c r="FZ240"/>
      <c r="GA240"/>
      <c r="GB240"/>
      <c r="GC240"/>
      <c r="GD240"/>
      <c r="GE240"/>
      <c r="GF240"/>
      <c r="GG240"/>
      <c r="GH240"/>
      <c r="GI240"/>
      <c r="GJ240"/>
      <c r="GK240"/>
      <c r="GL240"/>
      <c r="GM240"/>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c r="IC240"/>
      <c r="ID240"/>
      <c r="IE240"/>
      <c r="IF240"/>
      <c r="IG240"/>
      <c r="IH240"/>
      <c r="II240"/>
      <c r="IJ240"/>
      <c r="IK240"/>
      <c r="IL240"/>
    </row>
    <row r="241" spans="1:246" s="6" customFormat="1" ht="15" hidden="1" x14ac:dyDescent="0.25">
      <c r="A241" s="6">
        <v>146</v>
      </c>
      <c r="B241" s="32">
        <f t="shared" ca="1" si="73"/>
        <v>48837</v>
      </c>
      <c r="C241" s="24">
        <f t="shared" si="75"/>
        <v>0</v>
      </c>
      <c r="D241" s="20"/>
      <c r="E241"/>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c r="FU241"/>
      <c r="FV241"/>
      <c r="FW241"/>
      <c r="FX241"/>
      <c r="FY241"/>
      <c r="FZ241"/>
      <c r="GA241"/>
      <c r="GB241"/>
      <c r="GC241"/>
      <c r="GD241"/>
      <c r="GE241"/>
      <c r="GF241"/>
      <c r="GG241"/>
      <c r="GH241"/>
      <c r="GI241"/>
      <c r="GJ241"/>
      <c r="GK241"/>
      <c r="GL241"/>
      <c r="GM241"/>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c r="IC241"/>
      <c r="ID241"/>
      <c r="IE241"/>
      <c r="IF241"/>
      <c r="IG241"/>
      <c r="IH241"/>
      <c r="II241"/>
      <c r="IJ241"/>
      <c r="IK241"/>
      <c r="IL241"/>
    </row>
    <row r="242" spans="1:246" s="6" customFormat="1" ht="15" hidden="1" x14ac:dyDescent="0.25">
      <c r="A242" s="6">
        <v>147</v>
      </c>
      <c r="B242" s="32">
        <f t="shared" ca="1" si="73"/>
        <v>48867</v>
      </c>
      <c r="C242" s="24">
        <f t="shared" si="75"/>
        <v>0</v>
      </c>
      <c r="D242" s="20"/>
      <c r="E242"/>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c r="FU242"/>
      <c r="FV242"/>
      <c r="FW242"/>
      <c r="FX242"/>
      <c r="FY242"/>
      <c r="FZ242"/>
      <c r="GA242"/>
      <c r="GB242"/>
      <c r="GC242"/>
      <c r="GD242"/>
      <c r="GE242"/>
      <c r="GF242"/>
      <c r="GG242"/>
      <c r="GH242"/>
      <c r="GI242"/>
      <c r="GJ242"/>
      <c r="GK242"/>
      <c r="GL242"/>
      <c r="GM242"/>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c r="IC242"/>
      <c r="ID242"/>
      <c r="IE242"/>
      <c r="IF242"/>
      <c r="IG242"/>
      <c r="IH242"/>
      <c r="II242"/>
      <c r="IJ242"/>
      <c r="IK242"/>
      <c r="IL242"/>
    </row>
    <row r="243" spans="1:246" s="6" customFormat="1" ht="15" hidden="1" x14ac:dyDescent="0.25">
      <c r="A243" s="6">
        <v>148</v>
      </c>
      <c r="B243" s="32">
        <f t="shared" ca="1" si="73"/>
        <v>48898</v>
      </c>
      <c r="C243" s="24">
        <f t="shared" si="75"/>
        <v>0</v>
      </c>
      <c r="D243" s="20"/>
      <c r="E243"/>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c r="EY243"/>
      <c r="EZ243"/>
      <c r="FA243"/>
      <c r="FB243"/>
      <c r="FC243"/>
      <c r="FD243"/>
      <c r="FE243"/>
      <c r="FF243"/>
      <c r="FG243"/>
      <c r="FH243"/>
      <c r="FI243"/>
      <c r="FJ243"/>
      <c r="FK243"/>
      <c r="FL243"/>
      <c r="FM243"/>
      <c r="FN243"/>
      <c r="FO243"/>
      <c r="FP243"/>
      <c r="FQ243"/>
      <c r="FR243"/>
      <c r="FS243"/>
      <c r="FT243"/>
      <c r="FU243"/>
      <c r="FV243"/>
      <c r="FW243"/>
      <c r="FX243"/>
      <c r="FY243"/>
      <c r="FZ243"/>
      <c r="GA243"/>
      <c r="GB243"/>
      <c r="GC243"/>
      <c r="GD243"/>
      <c r="GE243"/>
      <c r="GF243"/>
      <c r="GG243"/>
      <c r="GH243"/>
      <c r="GI243"/>
      <c r="GJ243"/>
      <c r="GK243"/>
      <c r="GL243"/>
      <c r="GM243"/>
      <c r="GN243"/>
      <c r="GO243"/>
      <c r="GP243"/>
      <c r="GQ243"/>
      <c r="GR243"/>
      <c r="GS243"/>
      <c r="GT243"/>
      <c r="GU243"/>
      <c r="GV243"/>
      <c r="GW243"/>
      <c r="GX243"/>
      <c r="GY243"/>
      <c r="GZ243"/>
      <c r="HA243"/>
      <c r="HB243"/>
      <c r="HC243"/>
      <c r="HD243"/>
      <c r="HE243"/>
      <c r="HF243"/>
      <c r="HG243"/>
      <c r="HH243"/>
      <c r="HI243"/>
      <c r="HJ243"/>
      <c r="HK243"/>
      <c r="HL243"/>
      <c r="HM243"/>
      <c r="HN243"/>
      <c r="HO243"/>
      <c r="HP243"/>
      <c r="HQ243"/>
      <c r="HR243"/>
      <c r="HS243"/>
      <c r="HT243"/>
      <c r="HU243"/>
      <c r="HV243"/>
      <c r="HW243"/>
      <c r="HX243"/>
      <c r="HY243"/>
      <c r="HZ243"/>
      <c r="IA243"/>
      <c r="IB243"/>
      <c r="IC243"/>
      <c r="ID243"/>
      <c r="IE243"/>
      <c r="IF243"/>
      <c r="IG243"/>
      <c r="IH243"/>
      <c r="II243"/>
      <c r="IJ243"/>
      <c r="IK243"/>
      <c r="IL243"/>
    </row>
    <row r="244" spans="1:246" s="6" customFormat="1" ht="15" hidden="1" x14ac:dyDescent="0.25">
      <c r="A244" s="6">
        <v>149</v>
      </c>
      <c r="B244" s="32">
        <f t="shared" ca="1" si="73"/>
        <v>48928</v>
      </c>
      <c r="C244" s="24">
        <f t="shared" si="75"/>
        <v>0</v>
      </c>
      <c r="D244" s="20"/>
      <c r="E244"/>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c r="EY244"/>
      <c r="EZ244"/>
      <c r="FA244"/>
      <c r="FB244"/>
      <c r="FC244"/>
      <c r="FD244"/>
      <c r="FE244"/>
      <c r="FF244"/>
      <c r="FG244"/>
      <c r="FH244"/>
      <c r="FI244"/>
      <c r="FJ244"/>
      <c r="FK244"/>
      <c r="FL244"/>
      <c r="FM244"/>
      <c r="FN244"/>
      <c r="FO244"/>
      <c r="FP244"/>
      <c r="FQ244"/>
      <c r="FR244"/>
      <c r="FS244"/>
      <c r="FT244"/>
      <c r="FU244"/>
      <c r="FV244"/>
      <c r="FW244"/>
      <c r="FX244"/>
      <c r="FY244"/>
      <c r="FZ244"/>
      <c r="GA244"/>
      <c r="GB244"/>
      <c r="GC244"/>
      <c r="GD244"/>
      <c r="GE244"/>
      <c r="GF244"/>
      <c r="GG244"/>
      <c r="GH244"/>
      <c r="GI244"/>
      <c r="GJ244"/>
      <c r="GK244"/>
      <c r="GL244"/>
      <c r="GM244"/>
      <c r="GN244"/>
      <c r="GO244"/>
      <c r="GP244"/>
      <c r="GQ244"/>
      <c r="GR244"/>
      <c r="GS244"/>
      <c r="GT244"/>
      <c r="GU244"/>
      <c r="GV244"/>
      <c r="GW244"/>
      <c r="GX244"/>
      <c r="GY244"/>
      <c r="GZ244"/>
      <c r="HA244"/>
      <c r="HB244"/>
      <c r="HC244"/>
      <c r="HD244"/>
      <c r="HE244"/>
      <c r="HF244"/>
      <c r="HG244"/>
      <c r="HH244"/>
      <c r="HI244"/>
      <c r="HJ244"/>
      <c r="HK244"/>
      <c r="HL244"/>
      <c r="HM244"/>
      <c r="HN244"/>
      <c r="HO244"/>
      <c r="HP244"/>
      <c r="HQ244"/>
      <c r="HR244"/>
      <c r="HS244"/>
      <c r="HT244"/>
      <c r="HU244"/>
      <c r="HV244"/>
      <c r="HW244"/>
      <c r="HX244"/>
      <c r="HY244"/>
      <c r="HZ244"/>
      <c r="IA244"/>
      <c r="IB244"/>
      <c r="IC244"/>
      <c r="ID244"/>
      <c r="IE244"/>
      <c r="IF244"/>
      <c r="IG244"/>
      <c r="IH244"/>
      <c r="II244"/>
      <c r="IJ244"/>
      <c r="IK244"/>
      <c r="IL244"/>
    </row>
    <row r="245" spans="1:246" s="6" customFormat="1" ht="15" hidden="1" x14ac:dyDescent="0.25">
      <c r="A245" s="6">
        <v>150</v>
      </c>
      <c r="B245" s="32">
        <f t="shared" ca="1" si="73"/>
        <v>48959</v>
      </c>
      <c r="C245" s="24">
        <f t="shared" si="75"/>
        <v>0</v>
      </c>
      <c r="D245" s="20"/>
      <c r="E245"/>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c r="EY245"/>
      <c r="EZ245"/>
      <c r="FA245"/>
      <c r="FB245"/>
      <c r="FC245"/>
      <c r="FD245"/>
      <c r="FE245"/>
      <c r="FF245"/>
      <c r="FG245"/>
      <c r="FH245"/>
      <c r="FI245"/>
      <c r="FJ245"/>
      <c r="FK245"/>
      <c r="FL245"/>
      <c r="FM245"/>
      <c r="FN245"/>
      <c r="FO245"/>
      <c r="FP245"/>
      <c r="FQ245"/>
      <c r="FR245"/>
      <c r="FS245"/>
      <c r="FT245"/>
      <c r="FU245"/>
      <c r="FV245"/>
      <c r="FW245"/>
      <c r="FX245"/>
      <c r="FY245"/>
      <c r="FZ245"/>
      <c r="GA245"/>
      <c r="GB245"/>
      <c r="GC245"/>
      <c r="GD245"/>
      <c r="GE245"/>
      <c r="GF245"/>
      <c r="GG245"/>
      <c r="GH245"/>
      <c r="GI245"/>
      <c r="GJ245"/>
      <c r="GK245"/>
      <c r="GL245"/>
      <c r="GM245"/>
      <c r="GN245"/>
      <c r="GO245"/>
      <c r="GP245"/>
      <c r="GQ245"/>
      <c r="GR245"/>
      <c r="GS245"/>
      <c r="GT245"/>
      <c r="GU245"/>
      <c r="GV245"/>
      <c r="GW245"/>
      <c r="GX245"/>
      <c r="GY245"/>
      <c r="GZ245"/>
      <c r="HA245"/>
      <c r="HB245"/>
      <c r="HC245"/>
      <c r="HD245"/>
      <c r="HE245"/>
      <c r="HF245"/>
      <c r="HG245"/>
      <c r="HH245"/>
      <c r="HI245"/>
      <c r="HJ245"/>
      <c r="HK245"/>
      <c r="HL245"/>
      <c r="HM245"/>
      <c r="HN245"/>
      <c r="HO245"/>
      <c r="HP245"/>
      <c r="HQ245"/>
      <c r="HR245"/>
      <c r="HS245"/>
      <c r="HT245"/>
      <c r="HU245"/>
      <c r="HV245"/>
      <c r="HW245"/>
      <c r="HX245"/>
      <c r="HY245"/>
      <c r="HZ245"/>
      <c r="IA245"/>
      <c r="IB245"/>
      <c r="IC245"/>
      <c r="ID245"/>
      <c r="IE245"/>
      <c r="IF245"/>
      <c r="IG245"/>
      <c r="IH245"/>
      <c r="II245"/>
      <c r="IJ245"/>
      <c r="IK245"/>
      <c r="IL245"/>
    </row>
    <row r="246" spans="1:246" s="6" customFormat="1" ht="15" hidden="1" x14ac:dyDescent="0.25">
      <c r="A246" s="6">
        <v>151</v>
      </c>
      <c r="B246" s="32">
        <f t="shared" ca="1" si="73"/>
        <v>48990</v>
      </c>
      <c r="C246" s="24">
        <f t="shared" si="75"/>
        <v>0</v>
      </c>
      <c r="D246" s="20"/>
      <c r="E246"/>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c r="FH246"/>
      <c r="FI246"/>
      <c r="FJ246"/>
      <c r="FK246"/>
      <c r="FL246"/>
      <c r="FM246"/>
      <c r="FN246"/>
      <c r="FO246"/>
      <c r="FP246"/>
      <c r="FQ246"/>
      <c r="FR246"/>
      <c r="FS246"/>
      <c r="FT246"/>
      <c r="FU246"/>
      <c r="FV246"/>
      <c r="FW246"/>
      <c r="FX246"/>
      <c r="FY246"/>
      <c r="FZ246"/>
      <c r="GA246"/>
      <c r="GB246"/>
      <c r="GC246"/>
      <c r="GD246"/>
      <c r="GE246"/>
      <c r="GF246"/>
      <c r="GG246"/>
      <c r="GH246"/>
      <c r="GI246"/>
      <c r="GJ246"/>
      <c r="GK246"/>
      <c r="GL246"/>
      <c r="GM246"/>
      <c r="GN246"/>
      <c r="GO246"/>
      <c r="GP246"/>
      <c r="GQ246"/>
      <c r="GR246"/>
      <c r="GS246"/>
      <c r="GT246"/>
      <c r="GU246"/>
      <c r="GV246"/>
      <c r="GW246"/>
      <c r="GX246"/>
      <c r="GY246"/>
      <c r="GZ246"/>
      <c r="HA246"/>
      <c r="HB246"/>
      <c r="HC246"/>
      <c r="HD246"/>
      <c r="HE246"/>
      <c r="HF246"/>
      <c r="HG246"/>
      <c r="HH246"/>
      <c r="HI246"/>
      <c r="HJ246"/>
      <c r="HK246"/>
      <c r="HL246"/>
      <c r="HM246"/>
      <c r="HN246"/>
      <c r="HO246"/>
      <c r="HP246"/>
      <c r="HQ246"/>
      <c r="HR246"/>
      <c r="HS246"/>
      <c r="HT246"/>
      <c r="HU246"/>
      <c r="HV246"/>
      <c r="HW246"/>
      <c r="HX246"/>
      <c r="HY246"/>
      <c r="HZ246"/>
      <c r="IA246"/>
      <c r="IB246"/>
      <c r="IC246"/>
      <c r="ID246"/>
      <c r="IE246"/>
      <c r="IF246"/>
      <c r="IG246"/>
      <c r="IH246"/>
      <c r="II246"/>
      <c r="IJ246"/>
      <c r="IK246"/>
      <c r="IL246"/>
    </row>
    <row r="247" spans="1:246" s="6" customFormat="1" ht="15" hidden="1" x14ac:dyDescent="0.25">
      <c r="A247" s="6">
        <v>152</v>
      </c>
      <c r="B247" s="32">
        <f t="shared" ca="1" si="73"/>
        <v>49018</v>
      </c>
      <c r="C247" s="24">
        <f t="shared" si="75"/>
        <v>0</v>
      </c>
      <c r="D247" s="20"/>
      <c r="E24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c r="EY247"/>
      <c r="EZ247"/>
      <c r="FA247"/>
      <c r="FB247"/>
      <c r="FC247"/>
      <c r="FD247"/>
      <c r="FE247"/>
      <c r="FF247"/>
      <c r="FG247"/>
      <c r="FH247"/>
      <c r="FI247"/>
      <c r="FJ247"/>
      <c r="FK247"/>
      <c r="FL247"/>
      <c r="FM247"/>
      <c r="FN247"/>
      <c r="FO247"/>
      <c r="FP247"/>
      <c r="FQ247"/>
      <c r="FR247"/>
      <c r="FS247"/>
      <c r="FT247"/>
      <c r="FU247"/>
      <c r="FV247"/>
      <c r="FW247"/>
      <c r="FX247"/>
      <c r="FY247"/>
      <c r="FZ247"/>
      <c r="GA247"/>
      <c r="GB247"/>
      <c r="GC247"/>
      <c r="GD247"/>
      <c r="GE247"/>
      <c r="GF247"/>
      <c r="GG247"/>
      <c r="GH247"/>
      <c r="GI247"/>
      <c r="GJ247"/>
      <c r="GK247"/>
      <c r="GL247"/>
      <c r="GM247"/>
      <c r="GN247"/>
      <c r="GO247"/>
      <c r="GP247"/>
      <c r="GQ247"/>
      <c r="GR247"/>
      <c r="GS247"/>
      <c r="GT247"/>
      <c r="GU247"/>
      <c r="GV247"/>
      <c r="GW247"/>
      <c r="GX247"/>
      <c r="GY247"/>
      <c r="GZ247"/>
      <c r="HA247"/>
      <c r="HB247"/>
      <c r="HC247"/>
      <c r="HD247"/>
      <c r="HE247"/>
      <c r="HF247"/>
      <c r="HG247"/>
      <c r="HH247"/>
      <c r="HI247"/>
      <c r="HJ247"/>
      <c r="HK247"/>
      <c r="HL247"/>
      <c r="HM247"/>
      <c r="HN247"/>
      <c r="HO247"/>
      <c r="HP247"/>
      <c r="HQ247"/>
      <c r="HR247"/>
      <c r="HS247"/>
      <c r="HT247"/>
      <c r="HU247"/>
      <c r="HV247"/>
      <c r="HW247"/>
      <c r="HX247"/>
      <c r="HY247"/>
      <c r="HZ247"/>
      <c r="IA247"/>
      <c r="IB247"/>
      <c r="IC247"/>
      <c r="ID247"/>
      <c r="IE247"/>
      <c r="IF247"/>
      <c r="IG247"/>
      <c r="IH247"/>
      <c r="II247"/>
      <c r="IJ247"/>
      <c r="IK247"/>
      <c r="IL247"/>
    </row>
    <row r="248" spans="1:246" s="6" customFormat="1" ht="15" hidden="1" x14ac:dyDescent="0.25">
      <c r="A248" s="6">
        <v>153</v>
      </c>
      <c r="B248" s="32">
        <f t="shared" ca="1" si="73"/>
        <v>49049</v>
      </c>
      <c r="C248" s="24">
        <f t="shared" si="75"/>
        <v>0</v>
      </c>
      <c r="D248" s="20"/>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c r="EY248"/>
      <c r="EZ248"/>
      <c r="FA248"/>
      <c r="FB248"/>
      <c r="FC248"/>
      <c r="FD248"/>
      <c r="FE248"/>
      <c r="FF248"/>
      <c r="FG248"/>
      <c r="FH248"/>
      <c r="FI248"/>
      <c r="FJ248"/>
      <c r="FK248"/>
      <c r="FL248"/>
      <c r="FM248"/>
      <c r="FN248"/>
      <c r="FO248"/>
      <c r="FP248"/>
      <c r="FQ248"/>
      <c r="FR248"/>
      <c r="FS248"/>
      <c r="FT248"/>
      <c r="FU248"/>
      <c r="FV248"/>
      <c r="FW248"/>
      <c r="FX248"/>
      <c r="FY248"/>
      <c r="FZ248"/>
      <c r="GA248"/>
      <c r="GB248"/>
      <c r="GC248"/>
      <c r="GD248"/>
      <c r="GE248"/>
      <c r="GF248"/>
      <c r="GG248"/>
      <c r="GH248"/>
      <c r="GI248"/>
      <c r="GJ248"/>
      <c r="GK248"/>
      <c r="GL248"/>
      <c r="GM248"/>
      <c r="GN248"/>
      <c r="GO248"/>
      <c r="GP248"/>
      <c r="GQ248"/>
      <c r="GR248"/>
      <c r="GS248"/>
      <c r="GT248"/>
      <c r="GU248"/>
      <c r="GV248"/>
      <c r="GW248"/>
      <c r="GX248"/>
      <c r="GY248"/>
      <c r="GZ248"/>
      <c r="HA248"/>
      <c r="HB248"/>
      <c r="HC248"/>
      <c r="HD248"/>
      <c r="HE248"/>
      <c r="HF248"/>
      <c r="HG248"/>
      <c r="HH248"/>
      <c r="HI248"/>
      <c r="HJ248"/>
      <c r="HK248"/>
      <c r="HL248"/>
      <c r="HM248"/>
      <c r="HN248"/>
      <c r="HO248"/>
      <c r="HP248"/>
      <c r="HQ248"/>
      <c r="HR248"/>
      <c r="HS248"/>
      <c r="HT248"/>
      <c r="HU248"/>
      <c r="HV248"/>
      <c r="HW248"/>
      <c r="HX248"/>
      <c r="HY248"/>
      <c r="HZ248"/>
      <c r="IA248"/>
      <c r="IB248"/>
      <c r="IC248"/>
      <c r="ID248"/>
      <c r="IE248"/>
      <c r="IF248"/>
      <c r="IG248"/>
      <c r="IH248"/>
      <c r="II248"/>
      <c r="IJ248"/>
      <c r="IK248"/>
      <c r="IL248"/>
    </row>
    <row r="249" spans="1:246" s="6" customFormat="1" ht="15" hidden="1" x14ac:dyDescent="0.25">
      <c r="A249" s="6">
        <v>154</v>
      </c>
      <c r="B249" s="32">
        <f t="shared" ca="1" si="73"/>
        <v>49079</v>
      </c>
      <c r="C249" s="24">
        <f t="shared" si="75"/>
        <v>0</v>
      </c>
      <c r="D249" s="20"/>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c r="EY249"/>
      <c r="EZ249"/>
      <c r="FA249"/>
      <c r="FB249"/>
      <c r="FC249"/>
      <c r="FD249"/>
      <c r="FE249"/>
      <c r="FF249"/>
      <c r="FG249"/>
      <c r="FH249"/>
      <c r="FI249"/>
      <c r="FJ249"/>
      <c r="FK249"/>
      <c r="FL249"/>
      <c r="FM249"/>
      <c r="FN249"/>
      <c r="FO249"/>
      <c r="FP249"/>
      <c r="FQ249"/>
      <c r="FR249"/>
      <c r="FS249"/>
      <c r="FT249"/>
      <c r="FU249"/>
      <c r="FV249"/>
      <c r="FW249"/>
      <c r="FX249"/>
      <c r="FY249"/>
      <c r="FZ249"/>
      <c r="GA249"/>
      <c r="GB249"/>
      <c r="GC249"/>
      <c r="GD249"/>
      <c r="GE249"/>
      <c r="GF249"/>
      <c r="GG249"/>
      <c r="GH249"/>
      <c r="GI249"/>
      <c r="GJ249"/>
      <c r="GK249"/>
      <c r="GL249"/>
      <c r="GM249"/>
      <c r="GN249"/>
      <c r="GO249"/>
      <c r="GP249"/>
      <c r="GQ249"/>
      <c r="GR249"/>
      <c r="GS249"/>
      <c r="GT249"/>
      <c r="GU249"/>
      <c r="GV249"/>
      <c r="GW249"/>
      <c r="GX249"/>
      <c r="GY249"/>
      <c r="GZ249"/>
      <c r="HA249"/>
      <c r="HB249"/>
      <c r="HC249"/>
      <c r="HD249"/>
      <c r="HE249"/>
      <c r="HF249"/>
      <c r="HG249"/>
      <c r="HH249"/>
      <c r="HI249"/>
      <c r="HJ249"/>
      <c r="HK249"/>
      <c r="HL249"/>
      <c r="HM249"/>
      <c r="HN249"/>
      <c r="HO249"/>
      <c r="HP249"/>
      <c r="HQ249"/>
      <c r="HR249"/>
      <c r="HS249"/>
      <c r="HT249"/>
      <c r="HU249"/>
      <c r="HV249"/>
      <c r="HW249"/>
      <c r="HX249"/>
      <c r="HY249"/>
      <c r="HZ249"/>
      <c r="IA249"/>
      <c r="IB249"/>
      <c r="IC249"/>
      <c r="ID249"/>
      <c r="IE249"/>
      <c r="IF249"/>
      <c r="IG249"/>
      <c r="IH249"/>
      <c r="II249"/>
      <c r="IJ249"/>
      <c r="IK249"/>
      <c r="IL249"/>
    </row>
    <row r="250" spans="1:246" s="6" customFormat="1" ht="15" hidden="1" x14ac:dyDescent="0.25">
      <c r="A250" s="6">
        <v>155</v>
      </c>
      <c r="B250" s="32">
        <f t="shared" ca="1" si="73"/>
        <v>49110</v>
      </c>
      <c r="C250" s="24">
        <f t="shared" si="75"/>
        <v>0</v>
      </c>
      <c r="D250" s="20"/>
      <c r="E250"/>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c r="EY250"/>
      <c r="EZ250"/>
      <c r="FA250"/>
      <c r="FB250"/>
      <c r="FC250"/>
      <c r="FD250"/>
      <c r="FE250"/>
      <c r="FF250"/>
      <c r="FG250"/>
      <c r="FH250"/>
      <c r="FI250"/>
      <c r="FJ250"/>
      <c r="FK250"/>
      <c r="FL250"/>
      <c r="FM250"/>
      <c r="FN250"/>
      <c r="FO250"/>
      <c r="FP250"/>
      <c r="FQ250"/>
      <c r="FR250"/>
      <c r="FS250"/>
      <c r="FT250"/>
      <c r="FU250"/>
      <c r="FV250"/>
      <c r="FW250"/>
      <c r="FX250"/>
      <c r="FY250"/>
      <c r="FZ250"/>
      <c r="GA250"/>
      <c r="GB250"/>
      <c r="GC250"/>
      <c r="GD250"/>
      <c r="GE250"/>
      <c r="GF250"/>
      <c r="GG250"/>
      <c r="GH250"/>
      <c r="GI250"/>
      <c r="GJ250"/>
      <c r="GK250"/>
      <c r="GL250"/>
      <c r="GM250"/>
      <c r="GN250"/>
      <c r="GO250"/>
      <c r="GP250"/>
      <c r="GQ250"/>
      <c r="GR250"/>
      <c r="GS250"/>
      <c r="GT250"/>
      <c r="GU250"/>
      <c r="GV250"/>
      <c r="GW250"/>
      <c r="GX250"/>
      <c r="GY250"/>
      <c r="GZ250"/>
      <c r="HA250"/>
      <c r="HB250"/>
      <c r="HC250"/>
      <c r="HD250"/>
      <c r="HE250"/>
      <c r="HF250"/>
      <c r="HG250"/>
      <c r="HH250"/>
      <c r="HI250"/>
      <c r="HJ250"/>
      <c r="HK250"/>
      <c r="HL250"/>
      <c r="HM250"/>
      <c r="HN250"/>
      <c r="HO250"/>
      <c r="HP250"/>
      <c r="HQ250"/>
      <c r="HR250"/>
      <c r="HS250"/>
      <c r="HT250"/>
      <c r="HU250"/>
      <c r="HV250"/>
      <c r="HW250"/>
      <c r="HX250"/>
      <c r="HY250"/>
      <c r="HZ250"/>
      <c r="IA250"/>
      <c r="IB250"/>
      <c r="IC250"/>
      <c r="ID250"/>
      <c r="IE250"/>
      <c r="IF250"/>
      <c r="IG250"/>
      <c r="IH250"/>
      <c r="II250"/>
      <c r="IJ250"/>
      <c r="IK250"/>
      <c r="IL250"/>
    </row>
    <row r="251" spans="1:246" s="6" customFormat="1" ht="15" hidden="1" x14ac:dyDescent="0.25">
      <c r="A251" s="6">
        <v>156</v>
      </c>
      <c r="B251" s="32">
        <f t="shared" ca="1" si="73"/>
        <v>49140</v>
      </c>
      <c r="C251" s="24">
        <f t="shared" si="75"/>
        <v>0</v>
      </c>
      <c r="D251" s="20"/>
      <c r="E251"/>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c r="ET251"/>
      <c r="EU251"/>
      <c r="EV251"/>
      <c r="EW251"/>
      <c r="EX251"/>
      <c r="EY251"/>
      <c r="EZ251"/>
      <c r="FA251"/>
      <c r="FB251"/>
      <c r="FC251"/>
      <c r="FD251"/>
      <c r="FE251"/>
      <c r="FF251"/>
      <c r="FG251"/>
      <c r="FH251"/>
      <c r="FI251"/>
      <c r="FJ251"/>
      <c r="FK251"/>
      <c r="FL251"/>
      <c r="FM251"/>
      <c r="FN251"/>
      <c r="FO251"/>
      <c r="FP251"/>
      <c r="FQ251"/>
      <c r="FR251"/>
      <c r="FS251"/>
      <c r="FT251"/>
      <c r="FU251"/>
      <c r="FV251"/>
      <c r="FW251"/>
      <c r="FX251"/>
      <c r="FY251"/>
      <c r="FZ251"/>
      <c r="GA251"/>
      <c r="GB251"/>
      <c r="GC251"/>
      <c r="GD251"/>
      <c r="GE251"/>
      <c r="GF251"/>
      <c r="GG251"/>
      <c r="GH251"/>
      <c r="GI251"/>
      <c r="GJ251"/>
      <c r="GK251"/>
      <c r="GL251"/>
      <c r="GM251"/>
      <c r="GN251"/>
      <c r="GO251"/>
      <c r="GP251"/>
      <c r="GQ251"/>
      <c r="GR251"/>
      <c r="GS251"/>
      <c r="GT251"/>
      <c r="GU251"/>
      <c r="GV251"/>
      <c r="GW251"/>
      <c r="GX251"/>
      <c r="GY251"/>
      <c r="GZ251"/>
      <c r="HA251"/>
      <c r="HB251"/>
      <c r="HC251"/>
      <c r="HD251"/>
      <c r="HE251"/>
      <c r="HF251"/>
      <c r="HG251"/>
      <c r="HH251"/>
      <c r="HI251"/>
      <c r="HJ251"/>
      <c r="HK251"/>
      <c r="HL251"/>
      <c r="HM251"/>
      <c r="HN251"/>
      <c r="HO251"/>
      <c r="HP251"/>
      <c r="HQ251"/>
      <c r="HR251"/>
      <c r="HS251"/>
      <c r="HT251"/>
      <c r="HU251"/>
      <c r="HV251"/>
      <c r="HW251"/>
      <c r="HX251"/>
      <c r="HY251"/>
      <c r="HZ251"/>
      <c r="IA251"/>
      <c r="IB251"/>
      <c r="IC251"/>
      <c r="ID251"/>
      <c r="IE251"/>
      <c r="IF251"/>
      <c r="IG251"/>
      <c r="IH251"/>
      <c r="II251"/>
      <c r="IJ251"/>
      <c r="IK251"/>
      <c r="IL251"/>
    </row>
    <row r="252" spans="1:246" s="6" customFormat="1" ht="15" hidden="1" x14ac:dyDescent="0.25">
      <c r="A252" s="6">
        <v>157</v>
      </c>
      <c r="B252" s="32">
        <f t="shared" ca="1" si="73"/>
        <v>49171</v>
      </c>
      <c r="C252" s="24">
        <f t="shared" ref="C252:C263" si="76">AC52</f>
        <v>0</v>
      </c>
      <c r="D252" s="20"/>
      <c r="E252"/>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c r="EY252"/>
      <c r="EZ252"/>
      <c r="FA252"/>
      <c r="FB252"/>
      <c r="FC252"/>
      <c r="FD252"/>
      <c r="FE252"/>
      <c r="FF252"/>
      <c r="FG252"/>
      <c r="FH252"/>
      <c r="FI252"/>
      <c r="FJ252"/>
      <c r="FK252"/>
      <c r="FL252"/>
      <c r="FM252"/>
      <c r="FN252"/>
      <c r="FO252"/>
      <c r="FP252"/>
      <c r="FQ252"/>
      <c r="FR252"/>
      <c r="FS252"/>
      <c r="FT252"/>
      <c r="FU252"/>
      <c r="FV252"/>
      <c r="FW252"/>
      <c r="FX252"/>
      <c r="FY252"/>
      <c r="FZ252"/>
      <c r="GA252"/>
      <c r="GB252"/>
      <c r="GC252"/>
      <c r="GD252"/>
      <c r="GE252"/>
      <c r="GF252"/>
      <c r="GG252"/>
      <c r="GH252"/>
      <c r="GI252"/>
      <c r="GJ252"/>
      <c r="GK252"/>
      <c r="GL252"/>
      <c r="GM252"/>
      <c r="GN252"/>
      <c r="GO252"/>
      <c r="GP252"/>
      <c r="GQ252"/>
      <c r="GR252"/>
      <c r="GS252"/>
      <c r="GT252"/>
      <c r="GU252"/>
      <c r="GV252"/>
      <c r="GW252"/>
      <c r="GX252"/>
      <c r="GY252"/>
      <c r="GZ252"/>
      <c r="HA252"/>
      <c r="HB252"/>
      <c r="HC252"/>
      <c r="HD252"/>
      <c r="HE252"/>
      <c r="HF252"/>
      <c r="HG252"/>
      <c r="HH252"/>
      <c r="HI252"/>
      <c r="HJ252"/>
      <c r="HK252"/>
      <c r="HL252"/>
      <c r="HM252"/>
      <c r="HN252"/>
      <c r="HO252"/>
      <c r="HP252"/>
      <c r="HQ252"/>
      <c r="HR252"/>
      <c r="HS252"/>
      <c r="HT252"/>
      <c r="HU252"/>
      <c r="HV252"/>
      <c r="HW252"/>
      <c r="HX252"/>
      <c r="HY252"/>
      <c r="HZ252"/>
      <c r="IA252"/>
      <c r="IB252"/>
      <c r="IC252"/>
      <c r="ID252"/>
      <c r="IE252"/>
      <c r="IF252"/>
      <c r="IG252"/>
      <c r="IH252"/>
      <c r="II252"/>
      <c r="IJ252"/>
      <c r="IK252"/>
      <c r="IL252"/>
    </row>
    <row r="253" spans="1:246" s="6" customFormat="1" ht="15" hidden="1" x14ac:dyDescent="0.25">
      <c r="A253" s="6">
        <v>158</v>
      </c>
      <c r="B253" s="32">
        <f t="shared" ca="1" si="73"/>
        <v>49202</v>
      </c>
      <c r="C253" s="24">
        <f t="shared" si="76"/>
        <v>0</v>
      </c>
      <c r="D253" s="20"/>
      <c r="E253"/>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c r="ET253"/>
      <c r="EU253"/>
      <c r="EV253"/>
      <c r="EW253"/>
      <c r="EX253"/>
      <c r="EY253"/>
      <c r="EZ253"/>
      <c r="FA253"/>
      <c r="FB253"/>
      <c r="FC253"/>
      <c r="FD253"/>
      <c r="FE253"/>
      <c r="FF253"/>
      <c r="FG253"/>
      <c r="FH253"/>
      <c r="FI253"/>
      <c r="FJ253"/>
      <c r="FK253"/>
      <c r="FL253"/>
      <c r="FM253"/>
      <c r="FN253"/>
      <c r="FO253"/>
      <c r="FP253"/>
      <c r="FQ253"/>
      <c r="FR253"/>
      <c r="FS253"/>
      <c r="FT253"/>
      <c r="FU253"/>
      <c r="FV253"/>
      <c r="FW253"/>
      <c r="FX253"/>
      <c r="FY253"/>
      <c r="FZ253"/>
      <c r="GA253"/>
      <c r="GB253"/>
      <c r="GC253"/>
      <c r="GD253"/>
      <c r="GE253"/>
      <c r="GF253"/>
      <c r="GG253"/>
      <c r="GH253"/>
      <c r="GI253"/>
      <c r="GJ253"/>
      <c r="GK253"/>
      <c r="GL253"/>
      <c r="GM253"/>
      <c r="GN253"/>
      <c r="GO253"/>
      <c r="GP253"/>
      <c r="GQ253"/>
      <c r="GR253"/>
      <c r="GS253"/>
      <c r="GT253"/>
      <c r="GU253"/>
      <c r="GV253"/>
      <c r="GW253"/>
      <c r="GX253"/>
      <c r="GY253"/>
      <c r="GZ253"/>
      <c r="HA253"/>
      <c r="HB253"/>
      <c r="HC253"/>
      <c r="HD253"/>
      <c r="HE253"/>
      <c r="HF253"/>
      <c r="HG253"/>
      <c r="HH253"/>
      <c r="HI253"/>
      <c r="HJ253"/>
      <c r="HK253"/>
      <c r="HL253"/>
      <c r="HM253"/>
      <c r="HN253"/>
      <c r="HO253"/>
      <c r="HP253"/>
      <c r="HQ253"/>
      <c r="HR253"/>
      <c r="HS253"/>
      <c r="HT253"/>
      <c r="HU253"/>
      <c r="HV253"/>
      <c r="HW253"/>
      <c r="HX253"/>
      <c r="HY253"/>
      <c r="HZ253"/>
      <c r="IA253"/>
      <c r="IB253"/>
      <c r="IC253"/>
      <c r="ID253"/>
      <c r="IE253"/>
      <c r="IF253"/>
      <c r="IG253"/>
      <c r="IH253"/>
      <c r="II253"/>
      <c r="IJ253"/>
      <c r="IK253"/>
      <c r="IL253"/>
    </row>
    <row r="254" spans="1:246" s="6" customFormat="1" ht="15" hidden="1" x14ac:dyDescent="0.25">
      <c r="A254" s="6">
        <v>159</v>
      </c>
      <c r="B254" s="32">
        <f t="shared" ca="1" si="73"/>
        <v>49232</v>
      </c>
      <c r="C254" s="24">
        <f t="shared" si="76"/>
        <v>0</v>
      </c>
      <c r="D254" s="20"/>
      <c r="E254"/>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c r="EY254"/>
      <c r="EZ254"/>
      <c r="FA254"/>
      <c r="FB254"/>
      <c r="FC254"/>
      <c r="FD254"/>
      <c r="FE254"/>
      <c r="FF254"/>
      <c r="FG254"/>
      <c r="FH254"/>
      <c r="FI254"/>
      <c r="FJ254"/>
      <c r="FK254"/>
      <c r="FL254"/>
      <c r="FM254"/>
      <c r="FN254"/>
      <c r="FO254"/>
      <c r="FP254"/>
      <c r="FQ254"/>
      <c r="FR254"/>
      <c r="FS254"/>
      <c r="FT254"/>
      <c r="FU254"/>
      <c r="FV254"/>
      <c r="FW254"/>
      <c r="FX254"/>
      <c r="FY254"/>
      <c r="FZ254"/>
      <c r="GA254"/>
      <c r="GB254"/>
      <c r="GC254"/>
      <c r="GD254"/>
      <c r="GE254"/>
      <c r="GF254"/>
      <c r="GG254"/>
      <c r="GH254"/>
      <c r="GI254"/>
      <c r="GJ254"/>
      <c r="GK254"/>
      <c r="GL254"/>
      <c r="GM254"/>
      <c r="GN254"/>
      <c r="GO254"/>
      <c r="GP254"/>
      <c r="GQ254"/>
      <c r="GR254"/>
      <c r="GS254"/>
      <c r="GT254"/>
      <c r="GU254"/>
      <c r="GV254"/>
      <c r="GW254"/>
      <c r="GX254"/>
      <c r="GY254"/>
      <c r="GZ254"/>
      <c r="HA254"/>
      <c r="HB254"/>
      <c r="HC254"/>
      <c r="HD254"/>
      <c r="HE254"/>
      <c r="HF254"/>
      <c r="HG254"/>
      <c r="HH254"/>
      <c r="HI254"/>
      <c r="HJ254"/>
      <c r="HK254"/>
      <c r="HL254"/>
      <c r="HM254"/>
      <c r="HN254"/>
      <c r="HO254"/>
      <c r="HP254"/>
      <c r="HQ254"/>
      <c r="HR254"/>
      <c r="HS254"/>
      <c r="HT254"/>
      <c r="HU254"/>
      <c r="HV254"/>
      <c r="HW254"/>
      <c r="HX254"/>
      <c r="HY254"/>
      <c r="HZ254"/>
      <c r="IA254"/>
      <c r="IB254"/>
      <c r="IC254"/>
      <c r="ID254"/>
      <c r="IE254"/>
      <c r="IF254"/>
      <c r="IG254"/>
      <c r="IH254"/>
      <c r="II254"/>
      <c r="IJ254"/>
      <c r="IK254"/>
      <c r="IL254"/>
    </row>
    <row r="255" spans="1:246" s="6" customFormat="1" ht="15" hidden="1" x14ac:dyDescent="0.25">
      <c r="A255" s="6">
        <v>160</v>
      </c>
      <c r="B255" s="32">
        <f t="shared" ca="1" si="73"/>
        <v>49263</v>
      </c>
      <c r="C255" s="24">
        <f t="shared" si="76"/>
        <v>0</v>
      </c>
      <c r="D255" s="20"/>
      <c r="E255"/>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c r="ET255"/>
      <c r="EU255"/>
      <c r="EV255"/>
      <c r="EW255"/>
      <c r="EX255"/>
      <c r="EY255"/>
      <c r="EZ255"/>
      <c r="FA255"/>
      <c r="FB255"/>
      <c r="FC255"/>
      <c r="FD255"/>
      <c r="FE255"/>
      <c r="FF255"/>
      <c r="FG255"/>
      <c r="FH255"/>
      <c r="FI255"/>
      <c r="FJ255"/>
      <c r="FK255"/>
      <c r="FL255"/>
      <c r="FM255"/>
      <c r="FN255"/>
      <c r="FO255"/>
      <c r="FP255"/>
      <c r="FQ255"/>
      <c r="FR255"/>
      <c r="FS255"/>
      <c r="FT255"/>
      <c r="FU255"/>
      <c r="FV255"/>
      <c r="FW255"/>
      <c r="FX255"/>
      <c r="FY255"/>
      <c r="FZ255"/>
      <c r="GA255"/>
      <c r="GB255"/>
      <c r="GC255"/>
      <c r="GD255"/>
      <c r="GE255"/>
      <c r="GF255"/>
      <c r="GG255"/>
      <c r="GH255"/>
      <c r="GI255"/>
      <c r="GJ255"/>
      <c r="GK255"/>
      <c r="GL255"/>
      <c r="GM255"/>
      <c r="GN255"/>
      <c r="GO255"/>
      <c r="GP255"/>
      <c r="GQ255"/>
      <c r="GR255"/>
      <c r="GS255"/>
      <c r="GT255"/>
      <c r="GU255"/>
      <c r="GV255"/>
      <c r="GW255"/>
      <c r="GX255"/>
      <c r="GY255"/>
      <c r="GZ255"/>
      <c r="HA255"/>
      <c r="HB255"/>
      <c r="HC255"/>
      <c r="HD255"/>
      <c r="HE255"/>
      <c r="HF255"/>
      <c r="HG255"/>
      <c r="HH255"/>
      <c r="HI255"/>
      <c r="HJ255"/>
      <c r="HK255"/>
      <c r="HL255"/>
      <c r="HM255"/>
      <c r="HN255"/>
      <c r="HO255"/>
      <c r="HP255"/>
      <c r="HQ255"/>
      <c r="HR255"/>
      <c r="HS255"/>
      <c r="HT255"/>
      <c r="HU255"/>
      <c r="HV255"/>
      <c r="HW255"/>
      <c r="HX255"/>
      <c r="HY255"/>
      <c r="HZ255"/>
      <c r="IA255"/>
      <c r="IB255"/>
      <c r="IC255"/>
      <c r="ID255"/>
      <c r="IE255"/>
      <c r="IF255"/>
      <c r="IG255"/>
      <c r="IH255"/>
      <c r="II255"/>
      <c r="IJ255"/>
      <c r="IK255"/>
      <c r="IL255"/>
    </row>
    <row r="256" spans="1:246" s="6" customFormat="1" ht="15" hidden="1" x14ac:dyDescent="0.25">
      <c r="A256" s="6">
        <v>161</v>
      </c>
      <c r="B256" s="32">
        <f t="shared" ca="1" si="73"/>
        <v>49293</v>
      </c>
      <c r="C256" s="24">
        <f t="shared" si="76"/>
        <v>0</v>
      </c>
      <c r="D256" s="20"/>
      <c r="E256"/>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c r="HU256"/>
      <c r="HV256"/>
      <c r="HW256"/>
      <c r="HX256"/>
      <c r="HY256"/>
      <c r="HZ256"/>
      <c r="IA256"/>
      <c r="IB256"/>
      <c r="IC256"/>
      <c r="ID256"/>
      <c r="IE256"/>
      <c r="IF256"/>
      <c r="IG256"/>
      <c r="IH256"/>
      <c r="II256"/>
      <c r="IJ256"/>
      <c r="IK256"/>
      <c r="IL256"/>
    </row>
    <row r="257" spans="1:246" s="6" customFormat="1" ht="15" hidden="1" x14ac:dyDescent="0.25">
      <c r="A257" s="6">
        <v>162</v>
      </c>
      <c r="B257" s="32">
        <f t="shared" ca="1" si="73"/>
        <v>49324</v>
      </c>
      <c r="C257" s="24">
        <f t="shared" si="76"/>
        <v>0</v>
      </c>
      <c r="D257" s="20"/>
      <c r="E257"/>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c r="HU257"/>
      <c r="HV257"/>
      <c r="HW257"/>
      <c r="HX257"/>
      <c r="HY257"/>
      <c r="HZ257"/>
      <c r="IA257"/>
      <c r="IB257"/>
      <c r="IC257"/>
      <c r="ID257"/>
      <c r="IE257"/>
      <c r="IF257"/>
      <c r="IG257"/>
      <c r="IH257"/>
      <c r="II257"/>
      <c r="IJ257"/>
      <c r="IK257"/>
      <c r="IL257"/>
    </row>
    <row r="258" spans="1:246" s="6" customFormat="1" ht="15" hidden="1" x14ac:dyDescent="0.25">
      <c r="A258" s="6">
        <v>163</v>
      </c>
      <c r="B258" s="32">
        <f t="shared" ca="1" si="73"/>
        <v>49355</v>
      </c>
      <c r="C258" s="24">
        <f t="shared" si="76"/>
        <v>0</v>
      </c>
      <c r="D258" s="20"/>
      <c r="E258"/>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c r="HU258"/>
      <c r="HV258"/>
      <c r="HW258"/>
      <c r="HX258"/>
      <c r="HY258"/>
      <c r="HZ258"/>
      <c r="IA258"/>
      <c r="IB258"/>
      <c r="IC258"/>
      <c r="ID258"/>
      <c r="IE258"/>
      <c r="IF258"/>
      <c r="IG258"/>
      <c r="IH258"/>
      <c r="II258"/>
      <c r="IJ258"/>
      <c r="IK258"/>
      <c r="IL258"/>
    </row>
    <row r="259" spans="1:246" s="6" customFormat="1" ht="15" hidden="1" x14ac:dyDescent="0.25">
      <c r="A259" s="6">
        <v>164</v>
      </c>
      <c r="B259" s="32">
        <f t="shared" ca="1" si="73"/>
        <v>49383</v>
      </c>
      <c r="C259" s="24">
        <f t="shared" si="76"/>
        <v>0</v>
      </c>
      <c r="D259" s="20"/>
      <c r="E259"/>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c r="EZ259"/>
      <c r="FA259"/>
      <c r="FB259"/>
      <c r="FC259"/>
      <c r="FD259"/>
      <c r="FE259"/>
      <c r="FF259"/>
      <c r="FG259"/>
      <c r="FH259"/>
      <c r="FI259"/>
      <c r="FJ259"/>
      <c r="FK259"/>
      <c r="FL259"/>
      <c r="FM259"/>
      <c r="FN259"/>
      <c r="FO259"/>
      <c r="FP259"/>
      <c r="FQ259"/>
      <c r="FR259"/>
      <c r="FS259"/>
      <c r="FT259"/>
      <c r="FU259"/>
      <c r="FV259"/>
      <c r="FW259"/>
      <c r="FX259"/>
      <c r="FY259"/>
      <c r="FZ259"/>
      <c r="GA259"/>
      <c r="GB259"/>
      <c r="GC259"/>
      <c r="GD259"/>
      <c r="GE259"/>
      <c r="GF259"/>
      <c r="GG259"/>
      <c r="GH259"/>
      <c r="GI259"/>
      <c r="GJ259"/>
      <c r="GK259"/>
      <c r="GL259"/>
      <c r="GM259"/>
      <c r="GN259"/>
      <c r="GO259"/>
      <c r="GP259"/>
      <c r="GQ259"/>
      <c r="GR259"/>
      <c r="GS259"/>
      <c r="GT259"/>
      <c r="GU259"/>
      <c r="GV259"/>
      <c r="GW259"/>
      <c r="GX259"/>
      <c r="GY259"/>
      <c r="GZ259"/>
      <c r="HA259"/>
      <c r="HB259"/>
      <c r="HC259"/>
      <c r="HD259"/>
      <c r="HE259"/>
      <c r="HF259"/>
      <c r="HG259"/>
      <c r="HH259"/>
      <c r="HI259"/>
      <c r="HJ259"/>
      <c r="HK259"/>
      <c r="HL259"/>
      <c r="HM259"/>
      <c r="HN259"/>
      <c r="HO259"/>
      <c r="HP259"/>
      <c r="HQ259"/>
      <c r="HR259"/>
      <c r="HS259"/>
      <c r="HT259"/>
      <c r="HU259"/>
      <c r="HV259"/>
      <c r="HW259"/>
      <c r="HX259"/>
      <c r="HY259"/>
      <c r="HZ259"/>
      <c r="IA259"/>
      <c r="IB259"/>
      <c r="IC259"/>
      <c r="ID259"/>
      <c r="IE259"/>
      <c r="IF259"/>
      <c r="IG259"/>
      <c r="IH259"/>
      <c r="II259"/>
      <c r="IJ259"/>
      <c r="IK259"/>
      <c r="IL259"/>
    </row>
    <row r="260" spans="1:246" s="6" customFormat="1" ht="15" hidden="1" x14ac:dyDescent="0.25">
      <c r="A260" s="6">
        <v>165</v>
      </c>
      <c r="B260" s="32">
        <f t="shared" ca="1" si="73"/>
        <v>49414</v>
      </c>
      <c r="C260" s="24">
        <f t="shared" si="76"/>
        <v>0</v>
      </c>
      <c r="D260" s="20"/>
      <c r="E260"/>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c r="EY260"/>
      <c r="EZ260"/>
      <c r="FA260"/>
      <c r="FB260"/>
      <c r="FC260"/>
      <c r="FD260"/>
      <c r="FE260"/>
      <c r="FF260"/>
      <c r="FG260"/>
      <c r="FH260"/>
      <c r="FI260"/>
      <c r="FJ260"/>
      <c r="FK260"/>
      <c r="FL260"/>
      <c r="FM260"/>
      <c r="FN260"/>
      <c r="FO260"/>
      <c r="FP260"/>
      <c r="FQ260"/>
      <c r="FR260"/>
      <c r="FS260"/>
      <c r="FT260"/>
      <c r="FU260"/>
      <c r="FV260"/>
      <c r="FW260"/>
      <c r="FX260"/>
      <c r="FY260"/>
      <c r="FZ260"/>
      <c r="GA260"/>
      <c r="GB260"/>
      <c r="GC260"/>
      <c r="GD260"/>
      <c r="GE260"/>
      <c r="GF260"/>
      <c r="GG260"/>
      <c r="GH260"/>
      <c r="GI260"/>
      <c r="GJ260"/>
      <c r="GK260"/>
      <c r="GL260"/>
      <c r="GM260"/>
      <c r="GN260"/>
      <c r="GO260"/>
      <c r="GP260"/>
      <c r="GQ260"/>
      <c r="GR260"/>
      <c r="GS260"/>
      <c r="GT260"/>
      <c r="GU260"/>
      <c r="GV260"/>
      <c r="GW260"/>
      <c r="GX260"/>
      <c r="GY260"/>
      <c r="GZ260"/>
      <c r="HA260"/>
      <c r="HB260"/>
      <c r="HC260"/>
      <c r="HD260"/>
      <c r="HE260"/>
      <c r="HF260"/>
      <c r="HG260"/>
      <c r="HH260"/>
      <c r="HI260"/>
      <c r="HJ260"/>
      <c r="HK260"/>
      <c r="HL260"/>
      <c r="HM260"/>
      <c r="HN260"/>
      <c r="HO260"/>
      <c r="HP260"/>
      <c r="HQ260"/>
      <c r="HR260"/>
      <c r="HS260"/>
      <c r="HT260"/>
      <c r="HU260"/>
      <c r="HV260"/>
      <c r="HW260"/>
      <c r="HX260"/>
      <c r="HY260"/>
      <c r="HZ260"/>
      <c r="IA260"/>
      <c r="IB260"/>
      <c r="IC260"/>
      <c r="ID260"/>
      <c r="IE260"/>
      <c r="IF260"/>
      <c r="IG260"/>
      <c r="IH260"/>
      <c r="II260"/>
      <c r="IJ260"/>
      <c r="IK260"/>
      <c r="IL260"/>
    </row>
    <row r="261" spans="1:246" s="6" customFormat="1" ht="15" hidden="1" x14ac:dyDescent="0.25">
      <c r="A261" s="6">
        <v>166</v>
      </c>
      <c r="B261" s="32">
        <f t="shared" ca="1" si="73"/>
        <v>49444</v>
      </c>
      <c r="C261" s="24">
        <f t="shared" si="76"/>
        <v>0</v>
      </c>
      <c r="D261" s="20"/>
      <c r="E261"/>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c r="ET261"/>
      <c r="EU261"/>
      <c r="EV261"/>
      <c r="EW261"/>
      <c r="EX261"/>
      <c r="EY261"/>
      <c r="EZ261"/>
      <c r="FA261"/>
      <c r="FB261"/>
      <c r="FC261"/>
      <c r="FD261"/>
      <c r="FE261"/>
      <c r="FF261"/>
      <c r="FG261"/>
      <c r="FH261"/>
      <c r="FI261"/>
      <c r="FJ261"/>
      <c r="FK261"/>
      <c r="FL261"/>
      <c r="FM261"/>
      <c r="FN261"/>
      <c r="FO261"/>
      <c r="FP261"/>
      <c r="FQ261"/>
      <c r="FR261"/>
      <c r="FS261"/>
      <c r="FT261"/>
      <c r="FU261"/>
      <c r="FV261"/>
      <c r="FW261"/>
      <c r="FX261"/>
      <c r="FY261"/>
      <c r="FZ261"/>
      <c r="GA261"/>
      <c r="GB261"/>
      <c r="GC261"/>
      <c r="GD261"/>
      <c r="GE261"/>
      <c r="GF261"/>
      <c r="GG261"/>
      <c r="GH261"/>
      <c r="GI261"/>
      <c r="GJ261"/>
      <c r="GK261"/>
      <c r="GL261"/>
      <c r="GM261"/>
      <c r="GN261"/>
      <c r="GO261"/>
      <c r="GP261"/>
      <c r="GQ261"/>
      <c r="GR261"/>
      <c r="GS261"/>
      <c r="GT261"/>
      <c r="GU261"/>
      <c r="GV261"/>
      <c r="GW261"/>
      <c r="GX261"/>
      <c r="GY261"/>
      <c r="GZ261"/>
      <c r="HA261"/>
      <c r="HB261"/>
      <c r="HC261"/>
      <c r="HD261"/>
      <c r="HE261"/>
      <c r="HF261"/>
      <c r="HG261"/>
      <c r="HH261"/>
      <c r="HI261"/>
      <c r="HJ261"/>
      <c r="HK261"/>
      <c r="HL261"/>
      <c r="HM261"/>
      <c r="HN261"/>
      <c r="HO261"/>
      <c r="HP261"/>
      <c r="HQ261"/>
      <c r="HR261"/>
      <c r="HS261"/>
      <c r="HT261"/>
      <c r="HU261"/>
      <c r="HV261"/>
      <c r="HW261"/>
      <c r="HX261"/>
      <c r="HY261"/>
      <c r="HZ261"/>
      <c r="IA261"/>
      <c r="IB261"/>
      <c r="IC261"/>
      <c r="ID261"/>
      <c r="IE261"/>
      <c r="IF261"/>
      <c r="IG261"/>
      <c r="IH261"/>
      <c r="II261"/>
      <c r="IJ261"/>
      <c r="IK261"/>
      <c r="IL261"/>
    </row>
    <row r="262" spans="1:246" s="6" customFormat="1" ht="15" hidden="1" x14ac:dyDescent="0.25">
      <c r="A262" s="6">
        <v>167</v>
      </c>
      <c r="B262" s="32">
        <f t="shared" ca="1" si="73"/>
        <v>49475</v>
      </c>
      <c r="C262" s="24">
        <f t="shared" si="76"/>
        <v>0</v>
      </c>
      <c r="D262" s="20"/>
      <c r="E262"/>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c r="EY262"/>
      <c r="EZ262"/>
      <c r="FA262"/>
      <c r="FB262"/>
      <c r="FC262"/>
      <c r="FD262"/>
      <c r="FE262"/>
      <c r="FF262"/>
      <c r="FG262"/>
      <c r="FH262"/>
      <c r="FI262"/>
      <c r="FJ262"/>
      <c r="FK262"/>
      <c r="FL262"/>
      <c r="FM262"/>
      <c r="FN262"/>
      <c r="FO262"/>
      <c r="FP262"/>
      <c r="FQ262"/>
      <c r="FR262"/>
      <c r="FS262"/>
      <c r="FT262"/>
      <c r="FU262"/>
      <c r="FV262"/>
      <c r="FW262"/>
      <c r="FX262"/>
      <c r="FY262"/>
      <c r="FZ262"/>
      <c r="GA262"/>
      <c r="GB262"/>
      <c r="GC262"/>
      <c r="GD262"/>
      <c r="GE262"/>
      <c r="GF262"/>
      <c r="GG262"/>
      <c r="GH262"/>
      <c r="GI262"/>
      <c r="GJ262"/>
      <c r="GK262"/>
      <c r="GL262"/>
      <c r="GM262"/>
      <c r="GN262"/>
      <c r="GO262"/>
      <c r="GP262"/>
      <c r="GQ262"/>
      <c r="GR262"/>
      <c r="GS262"/>
      <c r="GT262"/>
      <c r="GU262"/>
      <c r="GV262"/>
      <c r="GW262"/>
      <c r="GX262"/>
      <c r="GY262"/>
      <c r="GZ262"/>
      <c r="HA262"/>
      <c r="HB262"/>
      <c r="HC262"/>
      <c r="HD262"/>
      <c r="HE262"/>
      <c r="HF262"/>
      <c r="HG262"/>
      <c r="HH262"/>
      <c r="HI262"/>
      <c r="HJ262"/>
      <c r="HK262"/>
      <c r="HL262"/>
      <c r="HM262"/>
      <c r="HN262"/>
      <c r="HO262"/>
      <c r="HP262"/>
      <c r="HQ262"/>
      <c r="HR262"/>
      <c r="HS262"/>
      <c r="HT262"/>
      <c r="HU262"/>
      <c r="HV262"/>
      <c r="HW262"/>
      <c r="HX262"/>
      <c r="HY262"/>
      <c r="HZ262"/>
      <c r="IA262"/>
      <c r="IB262"/>
      <c r="IC262"/>
      <c r="ID262"/>
      <c r="IE262"/>
      <c r="IF262"/>
      <c r="IG262"/>
      <c r="IH262"/>
      <c r="II262"/>
      <c r="IJ262"/>
      <c r="IK262"/>
      <c r="IL262"/>
    </row>
    <row r="263" spans="1:246" s="6" customFormat="1" ht="15" hidden="1" x14ac:dyDescent="0.25">
      <c r="A263" s="6">
        <v>168</v>
      </c>
      <c r="B263" s="32">
        <f t="shared" ca="1" si="73"/>
        <v>49505</v>
      </c>
      <c r="C263" s="24">
        <f t="shared" si="76"/>
        <v>0</v>
      </c>
      <c r="D263" s="20"/>
      <c r="E263"/>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c r="EN263"/>
      <c r="EO263"/>
      <c r="EP263"/>
      <c r="EQ263"/>
      <c r="ER263"/>
      <c r="ES263"/>
      <c r="ET263"/>
      <c r="EU263"/>
      <c r="EV263"/>
      <c r="EW263"/>
      <c r="EX263"/>
      <c r="EY263"/>
      <c r="EZ263"/>
      <c r="FA263"/>
      <c r="FB263"/>
      <c r="FC263"/>
      <c r="FD263"/>
      <c r="FE263"/>
      <c r="FF263"/>
      <c r="FG263"/>
      <c r="FH263"/>
      <c r="FI263"/>
      <c r="FJ263"/>
      <c r="FK263"/>
      <c r="FL263"/>
      <c r="FM263"/>
      <c r="FN263"/>
      <c r="FO263"/>
      <c r="FP263"/>
      <c r="FQ263"/>
      <c r="FR263"/>
      <c r="FS263"/>
      <c r="FT263"/>
      <c r="FU263"/>
      <c r="FV263"/>
      <c r="FW263"/>
      <c r="FX263"/>
      <c r="FY263"/>
      <c r="FZ263"/>
      <c r="GA263"/>
      <c r="GB263"/>
      <c r="GC263"/>
      <c r="GD263"/>
      <c r="GE263"/>
      <c r="GF263"/>
      <c r="GG263"/>
      <c r="GH263"/>
      <c r="GI263"/>
      <c r="GJ263"/>
      <c r="GK263"/>
      <c r="GL263"/>
      <c r="GM263"/>
      <c r="GN263"/>
      <c r="GO263"/>
      <c r="GP263"/>
      <c r="GQ263"/>
      <c r="GR263"/>
      <c r="GS263"/>
      <c r="GT263"/>
      <c r="GU263"/>
      <c r="GV263"/>
      <c r="GW263"/>
      <c r="GX263"/>
      <c r="GY263"/>
      <c r="GZ263"/>
      <c r="HA263"/>
      <c r="HB263"/>
      <c r="HC263"/>
      <c r="HD263"/>
      <c r="HE263"/>
      <c r="HF263"/>
      <c r="HG263"/>
      <c r="HH263"/>
      <c r="HI263"/>
      <c r="HJ263"/>
      <c r="HK263"/>
      <c r="HL263"/>
      <c r="HM263"/>
      <c r="HN263"/>
      <c r="HO263"/>
      <c r="HP263"/>
      <c r="HQ263"/>
      <c r="HR263"/>
      <c r="HS263"/>
      <c r="HT263"/>
      <c r="HU263"/>
      <c r="HV263"/>
      <c r="HW263"/>
      <c r="HX263"/>
      <c r="HY263"/>
      <c r="HZ263"/>
      <c r="IA263"/>
      <c r="IB263"/>
      <c r="IC263"/>
      <c r="ID263"/>
      <c r="IE263"/>
      <c r="IF263"/>
      <c r="IG263"/>
      <c r="IH263"/>
      <c r="II263"/>
      <c r="IJ263"/>
      <c r="IK263"/>
      <c r="IL263"/>
    </row>
    <row r="264" spans="1:246" s="6" customFormat="1" ht="15" hidden="1" x14ac:dyDescent="0.25">
      <c r="A264" s="6">
        <v>169</v>
      </c>
      <c r="B264" s="32">
        <f t="shared" ca="1" si="73"/>
        <v>49536</v>
      </c>
      <c r="C264" s="24">
        <f t="shared" ref="C264:C275" si="77">E67</f>
        <v>0</v>
      </c>
      <c r="D264" s="20"/>
      <c r="E264"/>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c r="EO264"/>
      <c r="EP264"/>
      <c r="EQ264"/>
      <c r="ER264"/>
      <c r="ES264"/>
      <c r="ET264"/>
      <c r="EU264"/>
      <c r="EV264"/>
      <c r="EW264"/>
      <c r="EX264"/>
      <c r="EY264"/>
      <c r="EZ264"/>
      <c r="FA264"/>
      <c r="FB264"/>
      <c r="FC264"/>
      <c r="FD264"/>
      <c r="FE264"/>
      <c r="FF264"/>
      <c r="FG264"/>
      <c r="FH264"/>
      <c r="FI264"/>
      <c r="FJ264"/>
      <c r="FK264"/>
      <c r="FL264"/>
      <c r="FM264"/>
      <c r="FN264"/>
      <c r="FO264"/>
      <c r="FP264"/>
      <c r="FQ264"/>
      <c r="FR264"/>
      <c r="FS264"/>
      <c r="FT264"/>
      <c r="FU264"/>
      <c r="FV264"/>
      <c r="FW264"/>
      <c r="FX264"/>
      <c r="FY264"/>
      <c r="FZ264"/>
      <c r="GA264"/>
      <c r="GB264"/>
      <c r="GC264"/>
      <c r="GD264"/>
      <c r="GE264"/>
      <c r="GF264"/>
      <c r="GG264"/>
      <c r="GH264"/>
      <c r="GI264"/>
      <c r="GJ264"/>
      <c r="GK264"/>
      <c r="GL264"/>
      <c r="GM264"/>
      <c r="GN264"/>
      <c r="GO264"/>
      <c r="GP264"/>
      <c r="GQ264"/>
      <c r="GR264"/>
      <c r="GS264"/>
      <c r="GT264"/>
      <c r="GU264"/>
      <c r="GV264"/>
      <c r="GW264"/>
      <c r="GX264"/>
      <c r="GY264"/>
      <c r="GZ264"/>
      <c r="HA264"/>
      <c r="HB264"/>
      <c r="HC264"/>
      <c r="HD264"/>
      <c r="HE264"/>
      <c r="HF264"/>
      <c r="HG264"/>
      <c r="HH264"/>
      <c r="HI264"/>
      <c r="HJ264"/>
      <c r="HK264"/>
      <c r="HL264"/>
      <c r="HM264"/>
      <c r="HN264"/>
      <c r="HO264"/>
      <c r="HP264"/>
      <c r="HQ264"/>
      <c r="HR264"/>
      <c r="HS264"/>
      <c r="HT264"/>
      <c r="HU264"/>
      <c r="HV264"/>
      <c r="HW264"/>
      <c r="HX264"/>
      <c r="HY264"/>
      <c r="HZ264"/>
      <c r="IA264"/>
      <c r="IB264"/>
      <c r="IC264"/>
      <c r="ID264"/>
      <c r="IE264"/>
      <c r="IF264"/>
      <c r="IG264"/>
      <c r="IH264"/>
      <c r="II264"/>
      <c r="IJ264"/>
      <c r="IK264"/>
      <c r="IL264"/>
    </row>
    <row r="265" spans="1:246" s="6" customFormat="1" ht="15" hidden="1" x14ac:dyDescent="0.25">
      <c r="A265" s="6">
        <v>170</v>
      </c>
      <c r="B265" s="32">
        <f t="shared" ca="1" si="73"/>
        <v>49567</v>
      </c>
      <c r="C265" s="24">
        <f t="shared" si="77"/>
        <v>0</v>
      </c>
      <c r="D265" s="20"/>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c r="EF265"/>
      <c r="EG265"/>
      <c r="EH265"/>
      <c r="EI265"/>
      <c r="EJ265"/>
      <c r="EK265"/>
      <c r="EL265"/>
      <c r="EM265"/>
      <c r="EN265"/>
      <c r="EO265"/>
      <c r="EP265"/>
      <c r="EQ265"/>
      <c r="ER265"/>
      <c r="ES265"/>
      <c r="ET265"/>
      <c r="EU265"/>
      <c r="EV265"/>
      <c r="EW265"/>
      <c r="EX265"/>
      <c r="EY265"/>
      <c r="EZ265"/>
      <c r="FA265"/>
      <c r="FB265"/>
      <c r="FC265"/>
      <c r="FD265"/>
      <c r="FE265"/>
      <c r="FF265"/>
      <c r="FG265"/>
      <c r="FH265"/>
      <c r="FI265"/>
      <c r="FJ265"/>
      <c r="FK265"/>
      <c r="FL265"/>
      <c r="FM265"/>
      <c r="FN265"/>
      <c r="FO265"/>
      <c r="FP265"/>
      <c r="FQ265"/>
      <c r="FR265"/>
      <c r="FS265"/>
      <c r="FT265"/>
      <c r="FU265"/>
      <c r="FV265"/>
      <c r="FW265"/>
      <c r="FX265"/>
      <c r="FY265"/>
      <c r="FZ265"/>
      <c r="GA265"/>
      <c r="GB265"/>
      <c r="GC265"/>
      <c r="GD265"/>
      <c r="GE265"/>
      <c r="GF265"/>
      <c r="GG265"/>
      <c r="GH265"/>
      <c r="GI265"/>
      <c r="GJ265"/>
      <c r="GK265"/>
      <c r="GL265"/>
      <c r="GM265"/>
      <c r="GN265"/>
      <c r="GO265"/>
      <c r="GP265"/>
      <c r="GQ265"/>
      <c r="GR265"/>
      <c r="GS265"/>
      <c r="GT265"/>
      <c r="GU265"/>
      <c r="GV265"/>
      <c r="GW265"/>
      <c r="GX265"/>
      <c r="GY265"/>
      <c r="GZ265"/>
      <c r="HA265"/>
      <c r="HB265"/>
      <c r="HC265"/>
      <c r="HD265"/>
      <c r="HE265"/>
      <c r="HF265"/>
      <c r="HG265"/>
      <c r="HH265"/>
      <c r="HI265"/>
      <c r="HJ265"/>
      <c r="HK265"/>
      <c r="HL265"/>
      <c r="HM265"/>
      <c r="HN265"/>
      <c r="HO265"/>
      <c r="HP265"/>
      <c r="HQ265"/>
      <c r="HR265"/>
      <c r="HS265"/>
      <c r="HT265"/>
      <c r="HU265"/>
      <c r="HV265"/>
      <c r="HW265"/>
      <c r="HX265"/>
      <c r="HY265"/>
      <c r="HZ265"/>
      <c r="IA265"/>
      <c r="IB265"/>
      <c r="IC265"/>
      <c r="ID265"/>
      <c r="IE265"/>
      <c r="IF265"/>
      <c r="IG265"/>
      <c r="IH265"/>
      <c r="II265"/>
      <c r="IJ265"/>
      <c r="IK265"/>
      <c r="IL265"/>
    </row>
    <row r="266" spans="1:246" s="6" customFormat="1" ht="15" hidden="1" x14ac:dyDescent="0.25">
      <c r="A266" s="6">
        <v>171</v>
      </c>
      <c r="B266" s="32">
        <f t="shared" ca="1" si="73"/>
        <v>49597</v>
      </c>
      <c r="C266" s="24">
        <f t="shared" si="77"/>
        <v>0</v>
      </c>
      <c r="D266" s="20"/>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c r="EN266"/>
      <c r="EO266"/>
      <c r="EP266"/>
      <c r="EQ266"/>
      <c r="ER266"/>
      <c r="ES266"/>
      <c r="ET266"/>
      <c r="EU266"/>
      <c r="EV266"/>
      <c r="EW266"/>
      <c r="EX266"/>
      <c r="EY266"/>
      <c r="EZ266"/>
      <c r="FA266"/>
      <c r="FB266"/>
      <c r="FC266"/>
      <c r="FD266"/>
      <c r="FE266"/>
      <c r="FF266"/>
      <c r="FG266"/>
      <c r="FH266"/>
      <c r="FI266"/>
      <c r="FJ266"/>
      <c r="FK266"/>
      <c r="FL266"/>
      <c r="FM266"/>
      <c r="FN266"/>
      <c r="FO266"/>
      <c r="FP266"/>
      <c r="FQ266"/>
      <c r="FR266"/>
      <c r="FS266"/>
      <c r="FT266"/>
      <c r="FU266"/>
      <c r="FV266"/>
      <c r="FW266"/>
      <c r="FX266"/>
      <c r="FY266"/>
      <c r="FZ266"/>
      <c r="GA266"/>
      <c r="GB266"/>
      <c r="GC266"/>
      <c r="GD266"/>
      <c r="GE266"/>
      <c r="GF266"/>
      <c r="GG266"/>
      <c r="GH266"/>
      <c r="GI266"/>
      <c r="GJ266"/>
      <c r="GK266"/>
      <c r="GL266"/>
      <c r="GM266"/>
      <c r="GN266"/>
      <c r="GO266"/>
      <c r="GP266"/>
      <c r="GQ266"/>
      <c r="GR266"/>
      <c r="GS266"/>
      <c r="GT266"/>
      <c r="GU266"/>
      <c r="GV266"/>
      <c r="GW266"/>
      <c r="GX266"/>
      <c r="GY266"/>
      <c r="GZ266"/>
      <c r="HA266"/>
      <c r="HB266"/>
      <c r="HC266"/>
      <c r="HD266"/>
      <c r="HE266"/>
      <c r="HF266"/>
      <c r="HG266"/>
      <c r="HH266"/>
      <c r="HI266"/>
      <c r="HJ266"/>
      <c r="HK266"/>
      <c r="HL266"/>
      <c r="HM266"/>
      <c r="HN266"/>
      <c r="HO266"/>
      <c r="HP266"/>
      <c r="HQ266"/>
      <c r="HR266"/>
      <c r="HS266"/>
      <c r="HT266"/>
      <c r="HU266"/>
      <c r="HV266"/>
      <c r="HW266"/>
      <c r="HX266"/>
      <c r="HY266"/>
      <c r="HZ266"/>
      <c r="IA266"/>
      <c r="IB266"/>
      <c r="IC266"/>
      <c r="ID266"/>
      <c r="IE266"/>
      <c r="IF266"/>
      <c r="IG266"/>
      <c r="IH266"/>
      <c r="II266"/>
      <c r="IJ266"/>
      <c r="IK266"/>
      <c r="IL266"/>
    </row>
    <row r="267" spans="1:246" s="6" customFormat="1" ht="15" hidden="1" x14ac:dyDescent="0.25">
      <c r="A267" s="6">
        <v>172</v>
      </c>
      <c r="B267" s="32">
        <f t="shared" ca="1" si="73"/>
        <v>49628</v>
      </c>
      <c r="C267" s="24">
        <f t="shared" si="77"/>
        <v>0</v>
      </c>
      <c r="D267" s="20"/>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c r="EN267"/>
      <c r="EO267"/>
      <c r="EP267"/>
      <c r="EQ267"/>
      <c r="ER267"/>
      <c r="ES267"/>
      <c r="ET267"/>
      <c r="EU267"/>
      <c r="EV267"/>
      <c r="EW267"/>
      <c r="EX267"/>
      <c r="EY267"/>
      <c r="EZ267"/>
      <c r="FA267"/>
      <c r="FB267"/>
      <c r="FC267"/>
      <c r="FD267"/>
      <c r="FE267"/>
      <c r="FF267"/>
      <c r="FG267"/>
      <c r="FH267"/>
      <c r="FI267"/>
      <c r="FJ267"/>
      <c r="FK267"/>
      <c r="FL267"/>
      <c r="FM267"/>
      <c r="FN267"/>
      <c r="FO267"/>
      <c r="FP267"/>
      <c r="FQ267"/>
      <c r="FR267"/>
      <c r="FS267"/>
      <c r="FT267"/>
      <c r="FU267"/>
      <c r="FV267"/>
      <c r="FW267"/>
      <c r="FX267"/>
      <c r="FY267"/>
      <c r="FZ267"/>
      <c r="GA267"/>
      <c r="GB267"/>
      <c r="GC267"/>
      <c r="GD267"/>
      <c r="GE267"/>
      <c r="GF267"/>
      <c r="GG267"/>
      <c r="GH267"/>
      <c r="GI267"/>
      <c r="GJ267"/>
      <c r="GK267"/>
      <c r="GL267"/>
      <c r="GM267"/>
      <c r="GN267"/>
      <c r="GO267"/>
      <c r="GP267"/>
      <c r="GQ267"/>
      <c r="GR267"/>
      <c r="GS267"/>
      <c r="GT267"/>
      <c r="GU267"/>
      <c r="GV267"/>
      <c r="GW267"/>
      <c r="GX267"/>
      <c r="GY267"/>
      <c r="GZ267"/>
      <c r="HA267"/>
      <c r="HB267"/>
      <c r="HC267"/>
      <c r="HD267"/>
      <c r="HE267"/>
      <c r="HF267"/>
      <c r="HG267"/>
      <c r="HH267"/>
      <c r="HI267"/>
      <c r="HJ267"/>
      <c r="HK267"/>
      <c r="HL267"/>
      <c r="HM267"/>
      <c r="HN267"/>
      <c r="HO267"/>
      <c r="HP267"/>
      <c r="HQ267"/>
      <c r="HR267"/>
      <c r="HS267"/>
      <c r="HT267"/>
      <c r="HU267"/>
      <c r="HV267"/>
      <c r="HW267"/>
      <c r="HX267"/>
      <c r="HY267"/>
      <c r="HZ267"/>
      <c r="IA267"/>
      <c r="IB267"/>
      <c r="IC267"/>
      <c r="ID267"/>
      <c r="IE267"/>
      <c r="IF267"/>
      <c r="IG267"/>
      <c r="IH267"/>
      <c r="II267"/>
      <c r="IJ267"/>
      <c r="IK267"/>
      <c r="IL267"/>
    </row>
    <row r="268" spans="1:246" s="6" customFormat="1" ht="15" hidden="1" x14ac:dyDescent="0.25">
      <c r="A268" s="6">
        <v>173</v>
      </c>
      <c r="B268" s="32">
        <f t="shared" ca="1" si="73"/>
        <v>49658</v>
      </c>
      <c r="C268" s="24">
        <f t="shared" si="77"/>
        <v>0</v>
      </c>
      <c r="D268" s="20"/>
      <c r="E268"/>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c r="ET268"/>
      <c r="EU268"/>
      <c r="EV268"/>
      <c r="EW268"/>
      <c r="EX268"/>
      <c r="EY268"/>
      <c r="EZ268"/>
      <c r="FA268"/>
      <c r="FB268"/>
      <c r="FC268"/>
      <c r="FD268"/>
      <c r="FE268"/>
      <c r="FF268"/>
      <c r="FG268"/>
      <c r="FH268"/>
      <c r="FI268"/>
      <c r="FJ268"/>
      <c r="FK268"/>
      <c r="FL268"/>
      <c r="FM268"/>
      <c r="FN268"/>
      <c r="FO268"/>
      <c r="FP268"/>
      <c r="FQ268"/>
      <c r="FR268"/>
      <c r="FS268"/>
      <c r="FT268"/>
      <c r="FU268"/>
      <c r="FV268"/>
      <c r="FW268"/>
      <c r="FX268"/>
      <c r="FY268"/>
      <c r="FZ268"/>
      <c r="GA268"/>
      <c r="GB268"/>
      <c r="GC268"/>
      <c r="GD268"/>
      <c r="GE268"/>
      <c r="GF268"/>
      <c r="GG268"/>
      <c r="GH268"/>
      <c r="GI268"/>
      <c r="GJ268"/>
      <c r="GK268"/>
      <c r="GL268"/>
      <c r="GM268"/>
      <c r="GN268"/>
      <c r="GO268"/>
      <c r="GP268"/>
      <c r="GQ268"/>
      <c r="GR268"/>
      <c r="GS268"/>
      <c r="GT268"/>
      <c r="GU268"/>
      <c r="GV268"/>
      <c r="GW268"/>
      <c r="GX268"/>
      <c r="GY268"/>
      <c r="GZ268"/>
      <c r="HA268"/>
      <c r="HB268"/>
      <c r="HC268"/>
      <c r="HD268"/>
      <c r="HE268"/>
      <c r="HF268"/>
      <c r="HG268"/>
      <c r="HH268"/>
      <c r="HI268"/>
      <c r="HJ268"/>
      <c r="HK268"/>
      <c r="HL268"/>
      <c r="HM268"/>
      <c r="HN268"/>
      <c r="HO268"/>
      <c r="HP268"/>
      <c r="HQ268"/>
      <c r="HR268"/>
      <c r="HS268"/>
      <c r="HT268"/>
      <c r="HU268"/>
      <c r="HV268"/>
      <c r="HW268"/>
      <c r="HX268"/>
      <c r="HY268"/>
      <c r="HZ268"/>
      <c r="IA268"/>
      <c r="IB268"/>
      <c r="IC268"/>
      <c r="ID268"/>
      <c r="IE268"/>
      <c r="IF268"/>
      <c r="IG268"/>
      <c r="IH268"/>
      <c r="II268"/>
      <c r="IJ268"/>
      <c r="IK268"/>
      <c r="IL268"/>
    </row>
    <row r="269" spans="1:246" s="6" customFormat="1" ht="15" hidden="1" x14ac:dyDescent="0.25">
      <c r="A269" s="6">
        <v>174</v>
      </c>
      <c r="B269" s="32">
        <f t="shared" ca="1" si="73"/>
        <v>49689</v>
      </c>
      <c r="C269" s="24">
        <f t="shared" si="77"/>
        <v>0</v>
      </c>
      <c r="D269" s="20"/>
      <c r="E269"/>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c r="FU269"/>
      <c r="FV269"/>
      <c r="FW269"/>
      <c r="FX269"/>
      <c r="FY269"/>
      <c r="FZ269"/>
      <c r="GA269"/>
      <c r="GB269"/>
      <c r="GC269"/>
      <c r="GD269"/>
      <c r="GE269"/>
      <c r="GF269"/>
      <c r="GG269"/>
      <c r="GH269"/>
      <c r="GI269"/>
      <c r="GJ269"/>
      <c r="GK269"/>
      <c r="GL269"/>
      <c r="GM269"/>
      <c r="GN269"/>
      <c r="GO269"/>
      <c r="GP269"/>
      <c r="GQ269"/>
      <c r="GR269"/>
      <c r="GS269"/>
      <c r="GT269"/>
      <c r="GU269"/>
      <c r="GV269"/>
      <c r="GW269"/>
      <c r="GX269"/>
      <c r="GY269"/>
      <c r="GZ269"/>
      <c r="HA269"/>
      <c r="HB269"/>
      <c r="HC269"/>
      <c r="HD269"/>
      <c r="HE269"/>
      <c r="HF269"/>
      <c r="HG269"/>
      <c r="HH269"/>
      <c r="HI269"/>
      <c r="HJ269"/>
      <c r="HK269"/>
      <c r="HL269"/>
      <c r="HM269"/>
      <c r="HN269"/>
      <c r="HO269"/>
      <c r="HP269"/>
      <c r="HQ269"/>
      <c r="HR269"/>
      <c r="HS269"/>
      <c r="HT269"/>
      <c r="HU269"/>
      <c r="HV269"/>
      <c r="HW269"/>
      <c r="HX269"/>
      <c r="HY269"/>
      <c r="HZ269"/>
      <c r="IA269"/>
      <c r="IB269"/>
      <c r="IC269"/>
      <c r="ID269"/>
      <c r="IE269"/>
      <c r="IF269"/>
      <c r="IG269"/>
      <c r="IH269"/>
      <c r="II269"/>
      <c r="IJ269"/>
      <c r="IK269"/>
      <c r="IL269"/>
    </row>
    <row r="270" spans="1:246" s="6" customFormat="1" ht="15" hidden="1" x14ac:dyDescent="0.25">
      <c r="A270" s="6">
        <v>175</v>
      </c>
      <c r="B270" s="32">
        <f t="shared" ca="1" si="73"/>
        <v>49720</v>
      </c>
      <c r="C270" s="24">
        <f t="shared" si="77"/>
        <v>0</v>
      </c>
      <c r="D270" s="20"/>
      <c r="E270"/>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c r="DO270"/>
      <c r="DP270"/>
      <c r="DQ270"/>
      <c r="DR270"/>
      <c r="DS270"/>
      <c r="DT270"/>
      <c r="DU270"/>
      <c r="DV270"/>
      <c r="DW270"/>
      <c r="DX270"/>
      <c r="DY270"/>
      <c r="DZ270"/>
      <c r="EA270"/>
      <c r="EB270"/>
      <c r="EC270"/>
      <c r="ED270"/>
      <c r="EE270"/>
      <c r="EF270"/>
      <c r="EG270"/>
      <c r="EH270"/>
      <c r="EI270"/>
      <c r="EJ270"/>
      <c r="EK270"/>
      <c r="EL270"/>
      <c r="EM270"/>
      <c r="EN270"/>
      <c r="EO270"/>
      <c r="EP270"/>
      <c r="EQ270"/>
      <c r="ER270"/>
      <c r="ES270"/>
      <c r="ET270"/>
      <c r="EU270"/>
      <c r="EV270"/>
      <c r="EW270"/>
      <c r="EX270"/>
      <c r="EY270"/>
      <c r="EZ270"/>
      <c r="FA270"/>
      <c r="FB270"/>
      <c r="FC270"/>
      <c r="FD270"/>
      <c r="FE270"/>
      <c r="FF270"/>
      <c r="FG270"/>
      <c r="FH270"/>
      <c r="FI270"/>
      <c r="FJ270"/>
      <c r="FK270"/>
      <c r="FL270"/>
      <c r="FM270"/>
      <c r="FN270"/>
      <c r="FO270"/>
      <c r="FP270"/>
      <c r="FQ270"/>
      <c r="FR270"/>
      <c r="FS270"/>
      <c r="FT270"/>
      <c r="FU270"/>
      <c r="FV270"/>
      <c r="FW270"/>
      <c r="FX270"/>
      <c r="FY270"/>
      <c r="FZ270"/>
      <c r="GA270"/>
      <c r="GB270"/>
      <c r="GC270"/>
      <c r="GD270"/>
      <c r="GE270"/>
      <c r="GF270"/>
      <c r="GG270"/>
      <c r="GH270"/>
      <c r="GI270"/>
      <c r="GJ270"/>
      <c r="GK270"/>
      <c r="GL270"/>
      <c r="GM270"/>
      <c r="GN270"/>
      <c r="GO270"/>
      <c r="GP270"/>
      <c r="GQ270"/>
      <c r="GR270"/>
      <c r="GS270"/>
      <c r="GT270"/>
      <c r="GU270"/>
      <c r="GV270"/>
      <c r="GW270"/>
      <c r="GX270"/>
      <c r="GY270"/>
      <c r="GZ270"/>
      <c r="HA270"/>
      <c r="HB270"/>
      <c r="HC270"/>
      <c r="HD270"/>
      <c r="HE270"/>
      <c r="HF270"/>
      <c r="HG270"/>
      <c r="HH270"/>
      <c r="HI270"/>
      <c r="HJ270"/>
      <c r="HK270"/>
      <c r="HL270"/>
      <c r="HM270"/>
      <c r="HN270"/>
      <c r="HO270"/>
      <c r="HP270"/>
      <c r="HQ270"/>
      <c r="HR270"/>
      <c r="HS270"/>
      <c r="HT270"/>
      <c r="HU270"/>
      <c r="HV270"/>
      <c r="HW270"/>
      <c r="HX270"/>
      <c r="HY270"/>
      <c r="HZ270"/>
      <c r="IA270"/>
      <c r="IB270"/>
      <c r="IC270"/>
      <c r="ID270"/>
      <c r="IE270"/>
      <c r="IF270"/>
      <c r="IG270"/>
      <c r="IH270"/>
      <c r="II270"/>
      <c r="IJ270"/>
      <c r="IK270"/>
      <c r="IL270"/>
    </row>
    <row r="271" spans="1:246" s="6" customFormat="1" ht="15" hidden="1" x14ac:dyDescent="0.25">
      <c r="A271" s="6">
        <v>176</v>
      </c>
      <c r="B271" s="32">
        <f t="shared" ca="1" si="73"/>
        <v>49749</v>
      </c>
      <c r="C271" s="24">
        <f t="shared" si="77"/>
        <v>0</v>
      </c>
      <c r="D271" s="20"/>
      <c r="E271"/>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c r="EY271"/>
      <c r="EZ271"/>
      <c r="FA271"/>
      <c r="FB271"/>
      <c r="FC271"/>
      <c r="FD271"/>
      <c r="FE271"/>
      <c r="FF271"/>
      <c r="FG271"/>
      <c r="FH271"/>
      <c r="FI271"/>
      <c r="FJ271"/>
      <c r="FK271"/>
      <c r="FL271"/>
      <c r="FM271"/>
      <c r="FN271"/>
      <c r="FO271"/>
      <c r="FP271"/>
      <c r="FQ271"/>
      <c r="FR271"/>
      <c r="FS271"/>
      <c r="FT271"/>
      <c r="FU271"/>
      <c r="FV271"/>
      <c r="FW271"/>
      <c r="FX271"/>
      <c r="FY271"/>
      <c r="FZ271"/>
      <c r="GA271"/>
      <c r="GB271"/>
      <c r="GC271"/>
      <c r="GD271"/>
      <c r="GE271"/>
      <c r="GF271"/>
      <c r="GG271"/>
      <c r="GH271"/>
      <c r="GI271"/>
      <c r="GJ271"/>
      <c r="GK271"/>
      <c r="GL271"/>
      <c r="GM271"/>
      <c r="GN271"/>
      <c r="GO271"/>
      <c r="GP271"/>
      <c r="GQ271"/>
      <c r="GR271"/>
      <c r="GS271"/>
      <c r="GT271"/>
      <c r="GU271"/>
      <c r="GV271"/>
      <c r="GW271"/>
      <c r="GX271"/>
      <c r="GY271"/>
      <c r="GZ271"/>
      <c r="HA271"/>
      <c r="HB271"/>
      <c r="HC271"/>
      <c r="HD271"/>
      <c r="HE271"/>
      <c r="HF271"/>
      <c r="HG271"/>
      <c r="HH271"/>
      <c r="HI271"/>
      <c r="HJ271"/>
      <c r="HK271"/>
      <c r="HL271"/>
      <c r="HM271"/>
      <c r="HN271"/>
      <c r="HO271"/>
      <c r="HP271"/>
      <c r="HQ271"/>
      <c r="HR271"/>
      <c r="HS271"/>
      <c r="HT271"/>
      <c r="HU271"/>
      <c r="HV271"/>
      <c r="HW271"/>
      <c r="HX271"/>
      <c r="HY271"/>
      <c r="HZ271"/>
      <c r="IA271"/>
      <c r="IB271"/>
      <c r="IC271"/>
      <c r="ID271"/>
      <c r="IE271"/>
      <c r="IF271"/>
      <c r="IG271"/>
      <c r="IH271"/>
      <c r="II271"/>
      <c r="IJ271"/>
      <c r="IK271"/>
      <c r="IL271"/>
    </row>
    <row r="272" spans="1:246" s="6" customFormat="1" ht="15" hidden="1" x14ac:dyDescent="0.25">
      <c r="A272" s="6">
        <v>177</v>
      </c>
      <c r="B272" s="32">
        <f t="shared" ca="1" si="73"/>
        <v>49780</v>
      </c>
      <c r="C272" s="24">
        <f t="shared" si="77"/>
        <v>0</v>
      </c>
      <c r="D272" s="20"/>
      <c r="E272"/>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c r="EY272"/>
      <c r="EZ272"/>
      <c r="FA272"/>
      <c r="FB272"/>
      <c r="FC272"/>
      <c r="FD272"/>
      <c r="FE272"/>
      <c r="FF272"/>
      <c r="FG272"/>
      <c r="FH272"/>
      <c r="FI272"/>
      <c r="FJ272"/>
      <c r="FK272"/>
      <c r="FL272"/>
      <c r="FM272"/>
      <c r="FN272"/>
      <c r="FO272"/>
      <c r="FP272"/>
      <c r="FQ272"/>
      <c r="FR272"/>
      <c r="FS272"/>
      <c r="FT272"/>
      <c r="FU272"/>
      <c r="FV272"/>
      <c r="FW272"/>
      <c r="FX272"/>
      <c r="FY272"/>
      <c r="FZ272"/>
      <c r="GA272"/>
      <c r="GB272"/>
      <c r="GC272"/>
      <c r="GD272"/>
      <c r="GE272"/>
      <c r="GF272"/>
      <c r="GG272"/>
      <c r="GH272"/>
      <c r="GI272"/>
      <c r="GJ272"/>
      <c r="GK272"/>
      <c r="GL272"/>
      <c r="GM272"/>
      <c r="GN272"/>
      <c r="GO272"/>
      <c r="GP272"/>
      <c r="GQ272"/>
      <c r="GR272"/>
      <c r="GS272"/>
      <c r="GT272"/>
      <c r="GU272"/>
      <c r="GV272"/>
      <c r="GW272"/>
      <c r="GX272"/>
      <c r="GY272"/>
      <c r="GZ272"/>
      <c r="HA272"/>
      <c r="HB272"/>
      <c r="HC272"/>
      <c r="HD272"/>
      <c r="HE272"/>
      <c r="HF272"/>
      <c r="HG272"/>
      <c r="HH272"/>
      <c r="HI272"/>
      <c r="HJ272"/>
      <c r="HK272"/>
      <c r="HL272"/>
      <c r="HM272"/>
      <c r="HN272"/>
      <c r="HO272"/>
      <c r="HP272"/>
      <c r="HQ272"/>
      <c r="HR272"/>
      <c r="HS272"/>
      <c r="HT272"/>
      <c r="HU272"/>
      <c r="HV272"/>
      <c r="HW272"/>
      <c r="HX272"/>
      <c r="HY272"/>
      <c r="HZ272"/>
      <c r="IA272"/>
      <c r="IB272"/>
      <c r="IC272"/>
      <c r="ID272"/>
      <c r="IE272"/>
      <c r="IF272"/>
      <c r="IG272"/>
      <c r="IH272"/>
      <c r="II272"/>
      <c r="IJ272"/>
      <c r="IK272"/>
      <c r="IL272"/>
    </row>
    <row r="273" spans="1:246" s="6" customFormat="1" ht="15" hidden="1" x14ac:dyDescent="0.25">
      <c r="A273" s="6">
        <v>178</v>
      </c>
      <c r="B273" s="32">
        <f t="shared" ca="1" si="73"/>
        <v>49810</v>
      </c>
      <c r="C273" s="24">
        <f t="shared" si="77"/>
        <v>0</v>
      </c>
      <c r="D273" s="20"/>
      <c r="E273"/>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c r="FU273"/>
      <c r="FV273"/>
      <c r="FW273"/>
      <c r="FX273"/>
      <c r="FY273"/>
      <c r="FZ273"/>
      <c r="GA273"/>
      <c r="GB273"/>
      <c r="GC273"/>
      <c r="GD273"/>
      <c r="GE273"/>
      <c r="GF273"/>
      <c r="GG273"/>
      <c r="GH273"/>
      <c r="GI273"/>
      <c r="GJ273"/>
      <c r="GK273"/>
      <c r="GL273"/>
      <c r="GM273"/>
      <c r="GN273"/>
      <c r="GO273"/>
      <c r="GP273"/>
      <c r="GQ273"/>
      <c r="GR273"/>
      <c r="GS273"/>
      <c r="GT273"/>
      <c r="GU273"/>
      <c r="GV273"/>
      <c r="GW273"/>
      <c r="GX273"/>
      <c r="GY273"/>
      <c r="GZ273"/>
      <c r="HA273"/>
      <c r="HB273"/>
      <c r="HC273"/>
      <c r="HD273"/>
      <c r="HE273"/>
      <c r="HF273"/>
      <c r="HG273"/>
      <c r="HH273"/>
      <c r="HI273"/>
      <c r="HJ273"/>
      <c r="HK273"/>
      <c r="HL273"/>
      <c r="HM273"/>
      <c r="HN273"/>
      <c r="HO273"/>
      <c r="HP273"/>
      <c r="HQ273"/>
      <c r="HR273"/>
      <c r="HS273"/>
      <c r="HT273"/>
      <c r="HU273"/>
      <c r="HV273"/>
      <c r="HW273"/>
      <c r="HX273"/>
      <c r="HY273"/>
      <c r="HZ273"/>
      <c r="IA273"/>
      <c r="IB273"/>
      <c r="IC273"/>
      <c r="ID273"/>
      <c r="IE273"/>
      <c r="IF273"/>
      <c r="IG273"/>
      <c r="IH273"/>
      <c r="II273"/>
      <c r="IJ273"/>
      <c r="IK273"/>
      <c r="IL273"/>
    </row>
    <row r="274" spans="1:246" s="6" customFormat="1" ht="15" hidden="1" x14ac:dyDescent="0.25">
      <c r="A274" s="6">
        <v>179</v>
      </c>
      <c r="B274" s="32">
        <f t="shared" ca="1" si="73"/>
        <v>49841</v>
      </c>
      <c r="C274" s="24">
        <f t="shared" si="77"/>
        <v>0</v>
      </c>
      <c r="D274" s="20"/>
      <c r="E274"/>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c r="EN274"/>
      <c r="EO274"/>
      <c r="EP274"/>
      <c r="EQ274"/>
      <c r="ER274"/>
      <c r="ES274"/>
      <c r="ET274"/>
      <c r="EU274"/>
      <c r="EV274"/>
      <c r="EW274"/>
      <c r="EX274"/>
      <c r="EY274"/>
      <c r="EZ274"/>
      <c r="FA274"/>
      <c r="FB274"/>
      <c r="FC274"/>
      <c r="FD274"/>
      <c r="FE274"/>
      <c r="FF274"/>
      <c r="FG274"/>
      <c r="FH274"/>
      <c r="FI274"/>
      <c r="FJ274"/>
      <c r="FK274"/>
      <c r="FL274"/>
      <c r="FM274"/>
      <c r="FN274"/>
      <c r="FO274"/>
      <c r="FP274"/>
      <c r="FQ274"/>
      <c r="FR274"/>
      <c r="FS274"/>
      <c r="FT274"/>
      <c r="FU274"/>
      <c r="FV274"/>
      <c r="FW274"/>
      <c r="FX274"/>
      <c r="FY274"/>
      <c r="FZ274"/>
      <c r="GA274"/>
      <c r="GB274"/>
      <c r="GC274"/>
      <c r="GD274"/>
      <c r="GE274"/>
      <c r="GF274"/>
      <c r="GG274"/>
      <c r="GH274"/>
      <c r="GI274"/>
      <c r="GJ274"/>
      <c r="GK274"/>
      <c r="GL274"/>
      <c r="GM274"/>
      <c r="GN274"/>
      <c r="GO274"/>
      <c r="GP274"/>
      <c r="GQ274"/>
      <c r="GR274"/>
      <c r="GS274"/>
      <c r="GT274"/>
      <c r="GU274"/>
      <c r="GV274"/>
      <c r="GW274"/>
      <c r="GX274"/>
      <c r="GY274"/>
      <c r="GZ274"/>
      <c r="HA274"/>
      <c r="HB274"/>
      <c r="HC274"/>
      <c r="HD274"/>
      <c r="HE274"/>
      <c r="HF274"/>
      <c r="HG274"/>
      <c r="HH274"/>
      <c r="HI274"/>
      <c r="HJ274"/>
      <c r="HK274"/>
      <c r="HL274"/>
      <c r="HM274"/>
      <c r="HN274"/>
      <c r="HO274"/>
      <c r="HP274"/>
      <c r="HQ274"/>
      <c r="HR274"/>
      <c r="HS274"/>
      <c r="HT274"/>
      <c r="HU274"/>
      <c r="HV274"/>
      <c r="HW274"/>
      <c r="HX274"/>
      <c r="HY274"/>
      <c r="HZ274"/>
      <c r="IA274"/>
      <c r="IB274"/>
      <c r="IC274"/>
      <c r="ID274"/>
      <c r="IE274"/>
      <c r="IF274"/>
      <c r="IG274"/>
      <c r="IH274"/>
      <c r="II274"/>
      <c r="IJ274"/>
      <c r="IK274"/>
      <c r="IL274"/>
    </row>
    <row r="275" spans="1:246" s="6" customFormat="1" ht="15" hidden="1" x14ac:dyDescent="0.25">
      <c r="A275" s="6">
        <v>180</v>
      </c>
      <c r="B275" s="32">
        <f t="shared" ca="1" si="73"/>
        <v>49871</v>
      </c>
      <c r="C275" s="24">
        <f t="shared" si="77"/>
        <v>0</v>
      </c>
      <c r="D275" s="20"/>
      <c r="E275"/>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c r="EY275"/>
      <c r="EZ275"/>
      <c r="FA275"/>
      <c r="FB275"/>
      <c r="FC275"/>
      <c r="FD275"/>
      <c r="FE275"/>
      <c r="FF275"/>
      <c r="FG275"/>
      <c r="FH275"/>
      <c r="FI275"/>
      <c r="FJ275"/>
      <c r="FK275"/>
      <c r="FL275"/>
      <c r="FM275"/>
      <c r="FN275"/>
      <c r="FO275"/>
      <c r="FP275"/>
      <c r="FQ275"/>
      <c r="FR275"/>
      <c r="FS275"/>
      <c r="FT275"/>
      <c r="FU275"/>
      <c r="FV275"/>
      <c r="FW275"/>
      <c r="FX275"/>
      <c r="FY275"/>
      <c r="FZ275"/>
      <c r="GA275"/>
      <c r="GB275"/>
      <c r="GC275"/>
      <c r="GD275"/>
      <c r="GE275"/>
      <c r="GF275"/>
      <c r="GG275"/>
      <c r="GH275"/>
      <c r="GI275"/>
      <c r="GJ275"/>
      <c r="GK275"/>
      <c r="GL275"/>
      <c r="GM275"/>
      <c r="GN275"/>
      <c r="GO275"/>
      <c r="GP275"/>
      <c r="GQ275"/>
      <c r="GR275"/>
      <c r="GS275"/>
      <c r="GT275"/>
      <c r="GU275"/>
      <c r="GV275"/>
      <c r="GW275"/>
      <c r="GX275"/>
      <c r="GY275"/>
      <c r="GZ275"/>
      <c r="HA275"/>
      <c r="HB275"/>
      <c r="HC275"/>
      <c r="HD275"/>
      <c r="HE275"/>
      <c r="HF275"/>
      <c r="HG275"/>
      <c r="HH275"/>
      <c r="HI275"/>
      <c r="HJ275"/>
      <c r="HK275"/>
      <c r="HL275"/>
      <c r="HM275"/>
      <c r="HN275"/>
      <c r="HO275"/>
      <c r="HP275"/>
      <c r="HQ275"/>
      <c r="HR275"/>
      <c r="HS275"/>
      <c r="HT275"/>
      <c r="HU275"/>
      <c r="HV275"/>
      <c r="HW275"/>
      <c r="HX275"/>
      <c r="HY275"/>
      <c r="HZ275"/>
      <c r="IA275"/>
      <c r="IB275"/>
      <c r="IC275"/>
      <c r="ID275"/>
      <c r="IE275"/>
      <c r="IF275"/>
      <c r="IG275"/>
      <c r="IH275"/>
      <c r="II275"/>
      <c r="IJ275"/>
      <c r="IK275"/>
      <c r="IL275"/>
    </row>
    <row r="276" spans="1:246" s="6" customFormat="1" ht="15" hidden="1" x14ac:dyDescent="0.25">
      <c r="A276" s="6">
        <v>181</v>
      </c>
      <c r="B276" s="32">
        <f t="shared" ca="1" si="73"/>
        <v>49902</v>
      </c>
      <c r="C276" s="24">
        <f t="shared" ref="C276:C287" si="78">I67</f>
        <v>0</v>
      </c>
      <c r="D276" s="20"/>
      <c r="E276"/>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c r="DU276"/>
      <c r="DV276"/>
      <c r="DW276"/>
      <c r="DX276"/>
      <c r="DY276"/>
      <c r="DZ276"/>
      <c r="EA276"/>
      <c r="EB276"/>
      <c r="EC276"/>
      <c r="ED276"/>
      <c r="EE276"/>
      <c r="EF276"/>
      <c r="EG276"/>
      <c r="EH276"/>
      <c r="EI276"/>
      <c r="EJ276"/>
      <c r="EK276"/>
      <c r="EL276"/>
      <c r="EM276"/>
      <c r="EN276"/>
      <c r="EO276"/>
      <c r="EP276"/>
      <c r="EQ276"/>
      <c r="ER276"/>
      <c r="ES276"/>
      <c r="ET276"/>
      <c r="EU276"/>
      <c r="EV276"/>
      <c r="EW276"/>
      <c r="EX276"/>
      <c r="EY276"/>
      <c r="EZ276"/>
      <c r="FA276"/>
      <c r="FB276"/>
      <c r="FC276"/>
      <c r="FD276"/>
      <c r="FE276"/>
      <c r="FF276"/>
      <c r="FG276"/>
      <c r="FH276"/>
      <c r="FI276"/>
      <c r="FJ276"/>
      <c r="FK276"/>
      <c r="FL276"/>
      <c r="FM276"/>
      <c r="FN276"/>
      <c r="FO276"/>
      <c r="FP276"/>
      <c r="FQ276"/>
      <c r="FR276"/>
      <c r="FS276"/>
      <c r="FT276"/>
      <c r="FU276"/>
      <c r="FV276"/>
      <c r="FW276"/>
      <c r="FX276"/>
      <c r="FY276"/>
      <c r="FZ276"/>
      <c r="GA276"/>
      <c r="GB276"/>
      <c r="GC276"/>
      <c r="GD276"/>
      <c r="GE276"/>
      <c r="GF276"/>
      <c r="GG276"/>
      <c r="GH276"/>
      <c r="GI276"/>
      <c r="GJ276"/>
      <c r="GK276"/>
      <c r="GL276"/>
      <c r="GM276"/>
      <c r="GN276"/>
      <c r="GO276"/>
      <c r="GP276"/>
      <c r="GQ276"/>
      <c r="GR276"/>
      <c r="GS276"/>
      <c r="GT276"/>
      <c r="GU276"/>
      <c r="GV276"/>
      <c r="GW276"/>
      <c r="GX276"/>
      <c r="GY276"/>
      <c r="GZ276"/>
      <c r="HA276"/>
      <c r="HB276"/>
      <c r="HC276"/>
      <c r="HD276"/>
      <c r="HE276"/>
      <c r="HF276"/>
      <c r="HG276"/>
      <c r="HH276"/>
      <c r="HI276"/>
      <c r="HJ276"/>
      <c r="HK276"/>
      <c r="HL276"/>
      <c r="HM276"/>
      <c r="HN276"/>
      <c r="HO276"/>
      <c r="HP276"/>
      <c r="HQ276"/>
      <c r="HR276"/>
      <c r="HS276"/>
      <c r="HT276"/>
      <c r="HU276"/>
      <c r="HV276"/>
      <c r="HW276"/>
      <c r="HX276"/>
      <c r="HY276"/>
      <c r="HZ276"/>
      <c r="IA276"/>
      <c r="IB276"/>
      <c r="IC276"/>
      <c r="ID276"/>
      <c r="IE276"/>
      <c r="IF276"/>
      <c r="IG276"/>
      <c r="IH276"/>
      <c r="II276"/>
      <c r="IJ276"/>
      <c r="IK276"/>
      <c r="IL276"/>
    </row>
    <row r="277" spans="1:246" s="6" customFormat="1" ht="15" hidden="1" x14ac:dyDescent="0.25">
      <c r="A277" s="6">
        <v>182</v>
      </c>
      <c r="B277" s="32">
        <f t="shared" ca="1" si="73"/>
        <v>49933</v>
      </c>
      <c r="C277" s="24">
        <f t="shared" si="78"/>
        <v>0</v>
      </c>
      <c r="D277" s="20"/>
      <c r="E277"/>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c r="EF277"/>
      <c r="EG277"/>
      <c r="EH277"/>
      <c r="EI277"/>
      <c r="EJ277"/>
      <c r="EK277"/>
      <c r="EL277"/>
      <c r="EM277"/>
      <c r="EN277"/>
      <c r="EO277"/>
      <c r="EP277"/>
      <c r="EQ277"/>
      <c r="ER277"/>
      <c r="ES277"/>
      <c r="ET277"/>
      <c r="EU277"/>
      <c r="EV277"/>
      <c r="EW277"/>
      <c r="EX277"/>
      <c r="EY277"/>
      <c r="EZ277"/>
      <c r="FA277"/>
      <c r="FB277"/>
      <c r="FC277"/>
      <c r="FD277"/>
      <c r="FE277"/>
      <c r="FF277"/>
      <c r="FG277"/>
      <c r="FH277"/>
      <c r="FI277"/>
      <c r="FJ277"/>
      <c r="FK277"/>
      <c r="FL277"/>
      <c r="FM277"/>
      <c r="FN277"/>
      <c r="FO277"/>
      <c r="FP277"/>
      <c r="FQ277"/>
      <c r="FR277"/>
      <c r="FS277"/>
      <c r="FT277"/>
      <c r="FU277"/>
      <c r="FV277"/>
      <c r="FW277"/>
      <c r="FX277"/>
      <c r="FY277"/>
      <c r="FZ277"/>
      <c r="GA277"/>
      <c r="GB277"/>
      <c r="GC277"/>
      <c r="GD277"/>
      <c r="GE277"/>
      <c r="GF277"/>
      <c r="GG277"/>
      <c r="GH277"/>
      <c r="GI277"/>
      <c r="GJ277"/>
      <c r="GK277"/>
      <c r="GL277"/>
      <c r="GM277"/>
      <c r="GN277"/>
      <c r="GO277"/>
      <c r="GP277"/>
      <c r="GQ277"/>
      <c r="GR277"/>
      <c r="GS277"/>
      <c r="GT277"/>
      <c r="GU277"/>
      <c r="GV277"/>
      <c r="GW277"/>
      <c r="GX277"/>
      <c r="GY277"/>
      <c r="GZ277"/>
      <c r="HA277"/>
      <c r="HB277"/>
      <c r="HC277"/>
      <c r="HD277"/>
      <c r="HE277"/>
      <c r="HF277"/>
      <c r="HG277"/>
      <c r="HH277"/>
      <c r="HI277"/>
      <c r="HJ277"/>
      <c r="HK277"/>
      <c r="HL277"/>
      <c r="HM277"/>
      <c r="HN277"/>
      <c r="HO277"/>
      <c r="HP277"/>
      <c r="HQ277"/>
      <c r="HR277"/>
      <c r="HS277"/>
      <c r="HT277"/>
      <c r="HU277"/>
      <c r="HV277"/>
      <c r="HW277"/>
      <c r="HX277"/>
      <c r="HY277"/>
      <c r="HZ277"/>
      <c r="IA277"/>
      <c r="IB277"/>
      <c r="IC277"/>
      <c r="ID277"/>
      <c r="IE277"/>
      <c r="IF277"/>
      <c r="IG277"/>
      <c r="IH277"/>
      <c r="II277"/>
      <c r="IJ277"/>
      <c r="IK277"/>
      <c r="IL277"/>
    </row>
    <row r="278" spans="1:246" s="6" customFormat="1" ht="15" hidden="1" x14ac:dyDescent="0.25">
      <c r="A278" s="6">
        <v>183</v>
      </c>
      <c r="B278" s="32">
        <f t="shared" ca="1" si="73"/>
        <v>49963</v>
      </c>
      <c r="C278" s="24">
        <f t="shared" si="78"/>
        <v>0</v>
      </c>
      <c r="D278" s="20"/>
      <c r="E278"/>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c r="EF278"/>
      <c r="EG278"/>
      <c r="EH278"/>
      <c r="EI278"/>
      <c r="EJ278"/>
      <c r="EK278"/>
      <c r="EL278"/>
      <c r="EM278"/>
      <c r="EN278"/>
      <c r="EO278"/>
      <c r="EP278"/>
      <c r="EQ278"/>
      <c r="ER278"/>
      <c r="ES278"/>
      <c r="ET278"/>
      <c r="EU278"/>
      <c r="EV278"/>
      <c r="EW278"/>
      <c r="EX278"/>
      <c r="EY278"/>
      <c r="EZ278"/>
      <c r="FA278"/>
      <c r="FB278"/>
      <c r="FC278"/>
      <c r="FD278"/>
      <c r="FE278"/>
      <c r="FF278"/>
      <c r="FG278"/>
      <c r="FH278"/>
      <c r="FI278"/>
      <c r="FJ278"/>
      <c r="FK278"/>
      <c r="FL278"/>
      <c r="FM278"/>
      <c r="FN278"/>
      <c r="FO278"/>
      <c r="FP278"/>
      <c r="FQ278"/>
      <c r="FR278"/>
      <c r="FS278"/>
      <c r="FT278"/>
      <c r="FU278"/>
      <c r="FV278"/>
      <c r="FW278"/>
      <c r="FX278"/>
      <c r="FY278"/>
      <c r="FZ278"/>
      <c r="GA278"/>
      <c r="GB278"/>
      <c r="GC278"/>
      <c r="GD278"/>
      <c r="GE278"/>
      <c r="GF278"/>
      <c r="GG278"/>
      <c r="GH278"/>
      <c r="GI278"/>
      <c r="GJ278"/>
      <c r="GK278"/>
      <c r="GL278"/>
      <c r="GM278"/>
      <c r="GN278"/>
      <c r="GO278"/>
      <c r="GP278"/>
      <c r="GQ278"/>
      <c r="GR278"/>
      <c r="GS278"/>
      <c r="GT278"/>
      <c r="GU278"/>
      <c r="GV278"/>
      <c r="GW278"/>
      <c r="GX278"/>
      <c r="GY278"/>
      <c r="GZ278"/>
      <c r="HA278"/>
      <c r="HB278"/>
      <c r="HC278"/>
      <c r="HD278"/>
      <c r="HE278"/>
      <c r="HF278"/>
      <c r="HG278"/>
      <c r="HH278"/>
      <c r="HI278"/>
      <c r="HJ278"/>
      <c r="HK278"/>
      <c r="HL278"/>
      <c r="HM278"/>
      <c r="HN278"/>
      <c r="HO278"/>
      <c r="HP278"/>
      <c r="HQ278"/>
      <c r="HR278"/>
      <c r="HS278"/>
      <c r="HT278"/>
      <c r="HU278"/>
      <c r="HV278"/>
      <c r="HW278"/>
      <c r="HX278"/>
      <c r="HY278"/>
      <c r="HZ278"/>
      <c r="IA278"/>
      <c r="IB278"/>
      <c r="IC278"/>
      <c r="ID278"/>
      <c r="IE278"/>
      <c r="IF278"/>
      <c r="IG278"/>
      <c r="IH278"/>
      <c r="II278"/>
      <c r="IJ278"/>
      <c r="IK278"/>
      <c r="IL278"/>
    </row>
    <row r="279" spans="1:246" s="6" customFormat="1" ht="15" hidden="1" x14ac:dyDescent="0.25">
      <c r="A279" s="6">
        <v>184</v>
      </c>
      <c r="B279" s="32">
        <f t="shared" ca="1" si="73"/>
        <v>49994</v>
      </c>
      <c r="C279" s="24">
        <f t="shared" si="78"/>
        <v>0</v>
      </c>
      <c r="D279" s="20"/>
      <c r="E279"/>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c r="DT279"/>
      <c r="DU279"/>
      <c r="DV279"/>
      <c r="DW279"/>
      <c r="DX279"/>
      <c r="DY279"/>
      <c r="DZ279"/>
      <c r="EA279"/>
      <c r="EB279"/>
      <c r="EC279"/>
      <c r="ED279"/>
      <c r="EE279"/>
      <c r="EF279"/>
      <c r="EG279"/>
      <c r="EH279"/>
      <c r="EI279"/>
      <c r="EJ279"/>
      <c r="EK279"/>
      <c r="EL279"/>
      <c r="EM279"/>
      <c r="EN279"/>
      <c r="EO279"/>
      <c r="EP279"/>
      <c r="EQ279"/>
      <c r="ER279"/>
      <c r="ES279"/>
      <c r="ET279"/>
      <c r="EU279"/>
      <c r="EV279"/>
      <c r="EW279"/>
      <c r="EX279"/>
      <c r="EY279"/>
      <c r="EZ279"/>
      <c r="FA279"/>
      <c r="FB279"/>
      <c r="FC279"/>
      <c r="FD279"/>
      <c r="FE279"/>
      <c r="FF279"/>
      <c r="FG279"/>
      <c r="FH279"/>
      <c r="FI279"/>
      <c r="FJ279"/>
      <c r="FK279"/>
      <c r="FL279"/>
      <c r="FM279"/>
      <c r="FN279"/>
      <c r="FO279"/>
      <c r="FP279"/>
      <c r="FQ279"/>
      <c r="FR279"/>
      <c r="FS279"/>
      <c r="FT279"/>
      <c r="FU279"/>
      <c r="FV279"/>
      <c r="FW279"/>
      <c r="FX279"/>
      <c r="FY279"/>
      <c r="FZ279"/>
      <c r="GA279"/>
      <c r="GB279"/>
      <c r="GC279"/>
      <c r="GD279"/>
      <c r="GE279"/>
      <c r="GF279"/>
      <c r="GG279"/>
      <c r="GH279"/>
      <c r="GI279"/>
      <c r="GJ279"/>
      <c r="GK279"/>
      <c r="GL279"/>
      <c r="GM279"/>
      <c r="GN279"/>
      <c r="GO279"/>
      <c r="GP279"/>
      <c r="GQ279"/>
      <c r="GR279"/>
      <c r="GS279"/>
      <c r="GT279"/>
      <c r="GU279"/>
      <c r="GV279"/>
      <c r="GW279"/>
      <c r="GX279"/>
      <c r="GY279"/>
      <c r="GZ279"/>
      <c r="HA279"/>
      <c r="HB279"/>
      <c r="HC279"/>
      <c r="HD279"/>
      <c r="HE279"/>
      <c r="HF279"/>
      <c r="HG279"/>
      <c r="HH279"/>
      <c r="HI279"/>
      <c r="HJ279"/>
      <c r="HK279"/>
      <c r="HL279"/>
      <c r="HM279"/>
      <c r="HN279"/>
      <c r="HO279"/>
      <c r="HP279"/>
      <c r="HQ279"/>
      <c r="HR279"/>
      <c r="HS279"/>
      <c r="HT279"/>
      <c r="HU279"/>
      <c r="HV279"/>
      <c r="HW279"/>
      <c r="HX279"/>
      <c r="HY279"/>
      <c r="HZ279"/>
      <c r="IA279"/>
      <c r="IB279"/>
      <c r="IC279"/>
      <c r="ID279"/>
      <c r="IE279"/>
      <c r="IF279"/>
      <c r="IG279"/>
      <c r="IH279"/>
      <c r="II279"/>
      <c r="IJ279"/>
      <c r="IK279"/>
      <c r="IL279"/>
    </row>
    <row r="280" spans="1:246" s="6" customFormat="1" ht="15" hidden="1" x14ac:dyDescent="0.25">
      <c r="A280" s="6">
        <v>185</v>
      </c>
      <c r="B280" s="32">
        <f t="shared" ca="1" si="73"/>
        <v>50024</v>
      </c>
      <c r="C280" s="24">
        <f t="shared" si="78"/>
        <v>0</v>
      </c>
      <c r="D280" s="20"/>
      <c r="E280"/>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c r="DT280"/>
      <c r="DU280"/>
      <c r="DV280"/>
      <c r="DW280"/>
      <c r="DX280"/>
      <c r="DY280"/>
      <c r="DZ280"/>
      <c r="EA280"/>
      <c r="EB280"/>
      <c r="EC280"/>
      <c r="ED280"/>
      <c r="EE280"/>
      <c r="EF280"/>
      <c r="EG280"/>
      <c r="EH280"/>
      <c r="EI280"/>
      <c r="EJ280"/>
      <c r="EK280"/>
      <c r="EL280"/>
      <c r="EM280"/>
      <c r="EN280"/>
      <c r="EO280"/>
      <c r="EP280"/>
      <c r="EQ280"/>
      <c r="ER280"/>
      <c r="ES280"/>
      <c r="ET280"/>
      <c r="EU280"/>
      <c r="EV280"/>
      <c r="EW280"/>
      <c r="EX280"/>
      <c r="EY280"/>
      <c r="EZ280"/>
      <c r="FA280"/>
      <c r="FB280"/>
      <c r="FC280"/>
      <c r="FD280"/>
      <c r="FE280"/>
      <c r="FF280"/>
      <c r="FG280"/>
      <c r="FH280"/>
      <c r="FI280"/>
      <c r="FJ280"/>
      <c r="FK280"/>
      <c r="FL280"/>
      <c r="FM280"/>
      <c r="FN280"/>
      <c r="FO280"/>
      <c r="FP280"/>
      <c r="FQ280"/>
      <c r="FR280"/>
      <c r="FS280"/>
      <c r="FT280"/>
      <c r="FU280"/>
      <c r="FV280"/>
      <c r="FW280"/>
      <c r="FX280"/>
      <c r="FY280"/>
      <c r="FZ280"/>
      <c r="GA280"/>
      <c r="GB280"/>
      <c r="GC280"/>
      <c r="GD280"/>
      <c r="GE280"/>
      <c r="GF280"/>
      <c r="GG280"/>
      <c r="GH280"/>
      <c r="GI280"/>
      <c r="GJ280"/>
      <c r="GK280"/>
      <c r="GL280"/>
      <c r="GM280"/>
      <c r="GN280"/>
      <c r="GO280"/>
      <c r="GP280"/>
      <c r="GQ280"/>
      <c r="GR280"/>
      <c r="GS280"/>
      <c r="GT280"/>
      <c r="GU280"/>
      <c r="GV280"/>
      <c r="GW280"/>
      <c r="GX280"/>
      <c r="GY280"/>
      <c r="GZ280"/>
      <c r="HA280"/>
      <c r="HB280"/>
      <c r="HC280"/>
      <c r="HD280"/>
      <c r="HE280"/>
      <c r="HF280"/>
      <c r="HG280"/>
      <c r="HH280"/>
      <c r="HI280"/>
      <c r="HJ280"/>
      <c r="HK280"/>
      <c r="HL280"/>
      <c r="HM280"/>
      <c r="HN280"/>
      <c r="HO280"/>
      <c r="HP280"/>
      <c r="HQ280"/>
      <c r="HR280"/>
      <c r="HS280"/>
      <c r="HT280"/>
      <c r="HU280"/>
      <c r="HV280"/>
      <c r="HW280"/>
      <c r="HX280"/>
      <c r="HY280"/>
      <c r="HZ280"/>
      <c r="IA280"/>
      <c r="IB280"/>
      <c r="IC280"/>
      <c r="ID280"/>
      <c r="IE280"/>
      <c r="IF280"/>
      <c r="IG280"/>
      <c r="IH280"/>
      <c r="II280"/>
      <c r="IJ280"/>
      <c r="IK280"/>
      <c r="IL280"/>
    </row>
    <row r="281" spans="1:246" s="6" customFormat="1" ht="15" hidden="1" x14ac:dyDescent="0.25">
      <c r="A281" s="6">
        <v>186</v>
      </c>
      <c r="B281" s="32">
        <f t="shared" ca="1" si="73"/>
        <v>50055</v>
      </c>
      <c r="C281" s="24">
        <f t="shared" si="78"/>
        <v>0</v>
      </c>
      <c r="D281" s="20"/>
      <c r="E281"/>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c r="EF281"/>
      <c r="EG281"/>
      <c r="EH281"/>
      <c r="EI281"/>
      <c r="EJ281"/>
      <c r="EK281"/>
      <c r="EL281"/>
      <c r="EM281"/>
      <c r="EN281"/>
      <c r="EO281"/>
      <c r="EP281"/>
      <c r="EQ281"/>
      <c r="ER281"/>
      <c r="ES281"/>
      <c r="ET281"/>
      <c r="EU281"/>
      <c r="EV281"/>
      <c r="EW281"/>
      <c r="EX281"/>
      <c r="EY281"/>
      <c r="EZ281"/>
      <c r="FA281"/>
      <c r="FB281"/>
      <c r="FC281"/>
      <c r="FD281"/>
      <c r="FE281"/>
      <c r="FF281"/>
      <c r="FG281"/>
      <c r="FH281"/>
      <c r="FI281"/>
      <c r="FJ281"/>
      <c r="FK281"/>
      <c r="FL281"/>
      <c r="FM281"/>
      <c r="FN281"/>
      <c r="FO281"/>
      <c r="FP281"/>
      <c r="FQ281"/>
      <c r="FR281"/>
      <c r="FS281"/>
      <c r="FT281"/>
      <c r="FU281"/>
      <c r="FV281"/>
      <c r="FW281"/>
      <c r="FX281"/>
      <c r="FY281"/>
      <c r="FZ281"/>
      <c r="GA281"/>
      <c r="GB281"/>
      <c r="GC281"/>
      <c r="GD281"/>
      <c r="GE281"/>
      <c r="GF281"/>
      <c r="GG281"/>
      <c r="GH281"/>
      <c r="GI281"/>
      <c r="GJ281"/>
      <c r="GK281"/>
      <c r="GL281"/>
      <c r="GM281"/>
      <c r="GN281"/>
      <c r="GO281"/>
      <c r="GP281"/>
      <c r="GQ281"/>
      <c r="GR281"/>
      <c r="GS281"/>
      <c r="GT281"/>
      <c r="GU281"/>
      <c r="GV281"/>
      <c r="GW281"/>
      <c r="GX281"/>
      <c r="GY281"/>
      <c r="GZ281"/>
      <c r="HA281"/>
      <c r="HB281"/>
      <c r="HC281"/>
      <c r="HD281"/>
      <c r="HE281"/>
      <c r="HF281"/>
      <c r="HG281"/>
      <c r="HH281"/>
      <c r="HI281"/>
      <c r="HJ281"/>
      <c r="HK281"/>
      <c r="HL281"/>
      <c r="HM281"/>
      <c r="HN281"/>
      <c r="HO281"/>
      <c r="HP281"/>
      <c r="HQ281"/>
      <c r="HR281"/>
      <c r="HS281"/>
      <c r="HT281"/>
      <c r="HU281"/>
      <c r="HV281"/>
      <c r="HW281"/>
      <c r="HX281"/>
      <c r="HY281"/>
      <c r="HZ281"/>
      <c r="IA281"/>
      <c r="IB281"/>
      <c r="IC281"/>
      <c r="ID281"/>
      <c r="IE281"/>
      <c r="IF281"/>
      <c r="IG281"/>
      <c r="IH281"/>
      <c r="II281"/>
      <c r="IJ281"/>
      <c r="IK281"/>
      <c r="IL281"/>
    </row>
    <row r="282" spans="1:246" s="6" customFormat="1" ht="15" hidden="1" x14ac:dyDescent="0.25">
      <c r="A282" s="6">
        <v>187</v>
      </c>
      <c r="B282" s="32">
        <f t="shared" ca="1" si="73"/>
        <v>50086</v>
      </c>
      <c r="C282" s="24">
        <f t="shared" si="78"/>
        <v>0</v>
      </c>
      <c r="D282" s="20"/>
      <c r="E282"/>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c r="EN282"/>
      <c r="EO282"/>
      <c r="EP282"/>
      <c r="EQ282"/>
      <c r="ER282"/>
      <c r="ES282"/>
      <c r="ET282"/>
      <c r="EU282"/>
      <c r="EV282"/>
      <c r="EW282"/>
      <c r="EX282"/>
      <c r="EY282"/>
      <c r="EZ282"/>
      <c r="FA282"/>
      <c r="FB282"/>
      <c r="FC282"/>
      <c r="FD282"/>
      <c r="FE282"/>
      <c r="FF282"/>
      <c r="FG282"/>
      <c r="FH282"/>
      <c r="FI282"/>
      <c r="FJ282"/>
      <c r="FK282"/>
      <c r="FL282"/>
      <c r="FM282"/>
      <c r="FN282"/>
      <c r="FO282"/>
      <c r="FP282"/>
      <c r="FQ282"/>
      <c r="FR282"/>
      <c r="FS282"/>
      <c r="FT282"/>
      <c r="FU282"/>
      <c r="FV282"/>
      <c r="FW282"/>
      <c r="FX282"/>
      <c r="FY282"/>
      <c r="FZ282"/>
      <c r="GA282"/>
      <c r="GB282"/>
      <c r="GC282"/>
      <c r="GD282"/>
      <c r="GE282"/>
      <c r="GF282"/>
      <c r="GG282"/>
      <c r="GH282"/>
      <c r="GI282"/>
      <c r="GJ282"/>
      <c r="GK282"/>
      <c r="GL282"/>
      <c r="GM282"/>
      <c r="GN282"/>
      <c r="GO282"/>
      <c r="GP282"/>
      <c r="GQ282"/>
      <c r="GR282"/>
      <c r="GS282"/>
      <c r="GT282"/>
      <c r="GU282"/>
      <c r="GV282"/>
      <c r="GW282"/>
      <c r="GX282"/>
      <c r="GY282"/>
      <c r="GZ282"/>
      <c r="HA282"/>
      <c r="HB282"/>
      <c r="HC282"/>
      <c r="HD282"/>
      <c r="HE282"/>
      <c r="HF282"/>
      <c r="HG282"/>
      <c r="HH282"/>
      <c r="HI282"/>
      <c r="HJ282"/>
      <c r="HK282"/>
      <c r="HL282"/>
      <c r="HM282"/>
      <c r="HN282"/>
      <c r="HO282"/>
      <c r="HP282"/>
      <c r="HQ282"/>
      <c r="HR282"/>
      <c r="HS282"/>
      <c r="HT282"/>
      <c r="HU282"/>
      <c r="HV282"/>
      <c r="HW282"/>
      <c r="HX282"/>
      <c r="HY282"/>
      <c r="HZ282"/>
      <c r="IA282"/>
      <c r="IB282"/>
      <c r="IC282"/>
      <c r="ID282"/>
      <c r="IE282"/>
      <c r="IF282"/>
      <c r="IG282"/>
      <c r="IH282"/>
      <c r="II282"/>
      <c r="IJ282"/>
      <c r="IK282"/>
      <c r="IL282"/>
    </row>
    <row r="283" spans="1:246" s="6" customFormat="1" ht="15" hidden="1" x14ac:dyDescent="0.25">
      <c r="A283" s="6">
        <v>188</v>
      </c>
      <c r="B283" s="32">
        <f t="shared" ca="1" si="73"/>
        <v>50114</v>
      </c>
      <c r="C283" s="24">
        <f t="shared" si="78"/>
        <v>0</v>
      </c>
      <c r="D283" s="20"/>
      <c r="E283"/>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c r="EF283"/>
      <c r="EG283"/>
      <c r="EH283"/>
      <c r="EI283"/>
      <c r="EJ283"/>
      <c r="EK283"/>
      <c r="EL283"/>
      <c r="EM283"/>
      <c r="EN283"/>
      <c r="EO283"/>
      <c r="EP283"/>
      <c r="EQ283"/>
      <c r="ER283"/>
      <c r="ES283"/>
      <c r="ET283"/>
      <c r="EU283"/>
      <c r="EV283"/>
      <c r="EW283"/>
      <c r="EX283"/>
      <c r="EY283"/>
      <c r="EZ283"/>
      <c r="FA283"/>
      <c r="FB283"/>
      <c r="FC283"/>
      <c r="FD283"/>
      <c r="FE283"/>
      <c r="FF283"/>
      <c r="FG283"/>
      <c r="FH283"/>
      <c r="FI283"/>
      <c r="FJ283"/>
      <c r="FK283"/>
      <c r="FL283"/>
      <c r="FM283"/>
      <c r="FN283"/>
      <c r="FO283"/>
      <c r="FP283"/>
      <c r="FQ283"/>
      <c r="FR283"/>
      <c r="FS283"/>
      <c r="FT283"/>
      <c r="FU283"/>
      <c r="FV283"/>
      <c r="FW283"/>
      <c r="FX283"/>
      <c r="FY283"/>
      <c r="FZ283"/>
      <c r="GA283"/>
      <c r="GB283"/>
      <c r="GC283"/>
      <c r="GD283"/>
      <c r="GE283"/>
      <c r="GF283"/>
      <c r="GG283"/>
      <c r="GH283"/>
      <c r="GI283"/>
      <c r="GJ283"/>
      <c r="GK283"/>
      <c r="GL283"/>
      <c r="GM283"/>
      <c r="GN283"/>
      <c r="GO283"/>
      <c r="GP283"/>
      <c r="GQ283"/>
      <c r="GR283"/>
      <c r="GS283"/>
      <c r="GT283"/>
      <c r="GU283"/>
      <c r="GV283"/>
      <c r="GW283"/>
      <c r="GX283"/>
      <c r="GY283"/>
      <c r="GZ283"/>
      <c r="HA283"/>
      <c r="HB283"/>
      <c r="HC283"/>
      <c r="HD283"/>
      <c r="HE283"/>
      <c r="HF283"/>
      <c r="HG283"/>
      <c r="HH283"/>
      <c r="HI283"/>
      <c r="HJ283"/>
      <c r="HK283"/>
      <c r="HL283"/>
      <c r="HM283"/>
      <c r="HN283"/>
      <c r="HO283"/>
      <c r="HP283"/>
      <c r="HQ283"/>
      <c r="HR283"/>
      <c r="HS283"/>
      <c r="HT283"/>
      <c r="HU283"/>
      <c r="HV283"/>
      <c r="HW283"/>
      <c r="HX283"/>
      <c r="HY283"/>
      <c r="HZ283"/>
      <c r="IA283"/>
      <c r="IB283"/>
      <c r="IC283"/>
      <c r="ID283"/>
      <c r="IE283"/>
      <c r="IF283"/>
      <c r="IG283"/>
      <c r="IH283"/>
      <c r="II283"/>
      <c r="IJ283"/>
      <c r="IK283"/>
      <c r="IL283"/>
    </row>
    <row r="284" spans="1:246" s="6" customFormat="1" ht="15" hidden="1" x14ac:dyDescent="0.25">
      <c r="A284" s="6">
        <v>189</v>
      </c>
      <c r="B284" s="32">
        <f t="shared" ca="1" si="73"/>
        <v>50145</v>
      </c>
      <c r="C284" s="24">
        <f t="shared" si="78"/>
        <v>0</v>
      </c>
      <c r="D284" s="20"/>
      <c r="E284"/>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c r="DU284"/>
      <c r="DV284"/>
      <c r="DW284"/>
      <c r="DX284"/>
      <c r="DY284"/>
      <c r="DZ284"/>
      <c r="EA284"/>
      <c r="EB284"/>
      <c r="EC284"/>
      <c r="ED284"/>
      <c r="EE284"/>
      <c r="EF284"/>
      <c r="EG284"/>
      <c r="EH284"/>
      <c r="EI284"/>
      <c r="EJ284"/>
      <c r="EK284"/>
      <c r="EL284"/>
      <c r="EM284"/>
      <c r="EN284"/>
      <c r="EO284"/>
      <c r="EP284"/>
      <c r="EQ284"/>
      <c r="ER284"/>
      <c r="ES284"/>
      <c r="ET284"/>
      <c r="EU284"/>
      <c r="EV284"/>
      <c r="EW284"/>
      <c r="EX284"/>
      <c r="EY284"/>
      <c r="EZ284"/>
      <c r="FA284"/>
      <c r="FB284"/>
      <c r="FC284"/>
      <c r="FD284"/>
      <c r="FE284"/>
      <c r="FF284"/>
      <c r="FG284"/>
      <c r="FH284"/>
      <c r="FI284"/>
      <c r="FJ284"/>
      <c r="FK284"/>
      <c r="FL284"/>
      <c r="FM284"/>
      <c r="FN284"/>
      <c r="FO284"/>
      <c r="FP284"/>
      <c r="FQ284"/>
      <c r="FR284"/>
      <c r="FS284"/>
      <c r="FT284"/>
      <c r="FU284"/>
      <c r="FV284"/>
      <c r="FW284"/>
      <c r="FX284"/>
      <c r="FY284"/>
      <c r="FZ284"/>
      <c r="GA284"/>
      <c r="GB284"/>
      <c r="GC284"/>
      <c r="GD284"/>
      <c r="GE284"/>
      <c r="GF284"/>
      <c r="GG284"/>
      <c r="GH284"/>
      <c r="GI284"/>
      <c r="GJ284"/>
      <c r="GK284"/>
      <c r="GL284"/>
      <c r="GM284"/>
      <c r="GN284"/>
      <c r="GO284"/>
      <c r="GP284"/>
      <c r="GQ284"/>
      <c r="GR284"/>
      <c r="GS284"/>
      <c r="GT284"/>
      <c r="GU284"/>
      <c r="GV284"/>
      <c r="GW284"/>
      <c r="GX284"/>
      <c r="GY284"/>
      <c r="GZ284"/>
      <c r="HA284"/>
      <c r="HB284"/>
      <c r="HC284"/>
      <c r="HD284"/>
      <c r="HE284"/>
      <c r="HF284"/>
      <c r="HG284"/>
      <c r="HH284"/>
      <c r="HI284"/>
      <c r="HJ284"/>
      <c r="HK284"/>
      <c r="HL284"/>
      <c r="HM284"/>
      <c r="HN284"/>
      <c r="HO284"/>
      <c r="HP284"/>
      <c r="HQ284"/>
      <c r="HR284"/>
      <c r="HS284"/>
      <c r="HT284"/>
      <c r="HU284"/>
      <c r="HV284"/>
      <c r="HW284"/>
      <c r="HX284"/>
      <c r="HY284"/>
      <c r="HZ284"/>
      <c r="IA284"/>
      <c r="IB284"/>
      <c r="IC284"/>
      <c r="ID284"/>
      <c r="IE284"/>
      <c r="IF284"/>
      <c r="IG284"/>
      <c r="IH284"/>
      <c r="II284"/>
      <c r="IJ284"/>
      <c r="IK284"/>
      <c r="IL284"/>
    </row>
    <row r="285" spans="1:246" s="6" customFormat="1" ht="15" hidden="1" x14ac:dyDescent="0.25">
      <c r="A285" s="6">
        <v>190</v>
      </c>
      <c r="B285" s="32">
        <f t="shared" ca="1" si="73"/>
        <v>50175</v>
      </c>
      <c r="C285" s="24">
        <f t="shared" si="78"/>
        <v>0</v>
      </c>
      <c r="D285" s="20"/>
      <c r="E285"/>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c r="EF285"/>
      <c r="EG285"/>
      <c r="EH285"/>
      <c r="EI285"/>
      <c r="EJ285"/>
      <c r="EK285"/>
      <c r="EL285"/>
      <c r="EM285"/>
      <c r="EN285"/>
      <c r="EO285"/>
      <c r="EP285"/>
      <c r="EQ285"/>
      <c r="ER285"/>
      <c r="ES285"/>
      <c r="ET285"/>
      <c r="EU285"/>
      <c r="EV285"/>
      <c r="EW285"/>
      <c r="EX285"/>
      <c r="EY285"/>
      <c r="EZ285"/>
      <c r="FA285"/>
      <c r="FB285"/>
      <c r="FC285"/>
      <c r="FD285"/>
      <c r="FE285"/>
      <c r="FF285"/>
      <c r="FG285"/>
      <c r="FH285"/>
      <c r="FI285"/>
      <c r="FJ285"/>
      <c r="FK285"/>
      <c r="FL285"/>
      <c r="FM285"/>
      <c r="FN285"/>
      <c r="FO285"/>
      <c r="FP285"/>
      <c r="FQ285"/>
      <c r="FR285"/>
      <c r="FS285"/>
      <c r="FT285"/>
      <c r="FU285"/>
      <c r="FV285"/>
      <c r="FW285"/>
      <c r="FX285"/>
      <c r="FY285"/>
      <c r="FZ285"/>
      <c r="GA285"/>
      <c r="GB285"/>
      <c r="GC285"/>
      <c r="GD285"/>
      <c r="GE285"/>
      <c r="GF285"/>
      <c r="GG285"/>
      <c r="GH285"/>
      <c r="GI285"/>
      <c r="GJ285"/>
      <c r="GK285"/>
      <c r="GL285"/>
      <c r="GM285"/>
      <c r="GN285"/>
      <c r="GO285"/>
      <c r="GP285"/>
      <c r="GQ285"/>
      <c r="GR285"/>
      <c r="GS285"/>
      <c r="GT285"/>
      <c r="GU285"/>
      <c r="GV285"/>
      <c r="GW285"/>
      <c r="GX285"/>
      <c r="GY285"/>
      <c r="GZ285"/>
      <c r="HA285"/>
      <c r="HB285"/>
      <c r="HC285"/>
      <c r="HD285"/>
      <c r="HE285"/>
      <c r="HF285"/>
      <c r="HG285"/>
      <c r="HH285"/>
      <c r="HI285"/>
      <c r="HJ285"/>
      <c r="HK285"/>
      <c r="HL285"/>
      <c r="HM285"/>
      <c r="HN285"/>
      <c r="HO285"/>
      <c r="HP285"/>
      <c r="HQ285"/>
      <c r="HR285"/>
      <c r="HS285"/>
      <c r="HT285"/>
      <c r="HU285"/>
      <c r="HV285"/>
      <c r="HW285"/>
      <c r="HX285"/>
      <c r="HY285"/>
      <c r="HZ285"/>
      <c r="IA285"/>
      <c r="IB285"/>
      <c r="IC285"/>
      <c r="ID285"/>
      <c r="IE285"/>
      <c r="IF285"/>
      <c r="IG285"/>
      <c r="IH285"/>
      <c r="II285"/>
      <c r="IJ285"/>
      <c r="IK285"/>
      <c r="IL285"/>
    </row>
    <row r="286" spans="1:246" s="6" customFormat="1" ht="15" hidden="1" x14ac:dyDescent="0.25">
      <c r="A286" s="6">
        <v>191</v>
      </c>
      <c r="B286" s="32">
        <f t="shared" ca="1" si="73"/>
        <v>50206</v>
      </c>
      <c r="C286" s="24">
        <f t="shared" si="78"/>
        <v>0</v>
      </c>
      <c r="D286" s="20"/>
      <c r="E286"/>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c r="DT286"/>
      <c r="DU286"/>
      <c r="DV286"/>
      <c r="DW286"/>
      <c r="DX286"/>
      <c r="DY286"/>
      <c r="DZ286"/>
      <c r="EA286"/>
      <c r="EB286"/>
      <c r="EC286"/>
      <c r="ED286"/>
      <c r="EE286"/>
      <c r="EF286"/>
      <c r="EG286"/>
      <c r="EH286"/>
      <c r="EI286"/>
      <c r="EJ286"/>
      <c r="EK286"/>
      <c r="EL286"/>
      <c r="EM286"/>
      <c r="EN286"/>
      <c r="EO286"/>
      <c r="EP286"/>
      <c r="EQ286"/>
      <c r="ER286"/>
      <c r="ES286"/>
      <c r="ET286"/>
      <c r="EU286"/>
      <c r="EV286"/>
      <c r="EW286"/>
      <c r="EX286"/>
      <c r="EY286"/>
      <c r="EZ286"/>
      <c r="FA286"/>
      <c r="FB286"/>
      <c r="FC286"/>
      <c r="FD286"/>
      <c r="FE286"/>
      <c r="FF286"/>
      <c r="FG286"/>
      <c r="FH286"/>
      <c r="FI286"/>
      <c r="FJ286"/>
      <c r="FK286"/>
      <c r="FL286"/>
      <c r="FM286"/>
      <c r="FN286"/>
      <c r="FO286"/>
      <c r="FP286"/>
      <c r="FQ286"/>
      <c r="FR286"/>
      <c r="FS286"/>
      <c r="FT286"/>
      <c r="FU286"/>
      <c r="FV286"/>
      <c r="FW286"/>
      <c r="FX286"/>
      <c r="FY286"/>
      <c r="FZ286"/>
      <c r="GA286"/>
      <c r="GB286"/>
      <c r="GC286"/>
      <c r="GD286"/>
      <c r="GE286"/>
      <c r="GF286"/>
      <c r="GG286"/>
      <c r="GH286"/>
      <c r="GI286"/>
      <c r="GJ286"/>
      <c r="GK286"/>
      <c r="GL286"/>
      <c r="GM286"/>
      <c r="GN286"/>
      <c r="GO286"/>
      <c r="GP286"/>
      <c r="GQ286"/>
      <c r="GR286"/>
      <c r="GS286"/>
      <c r="GT286"/>
      <c r="GU286"/>
      <c r="GV286"/>
      <c r="GW286"/>
      <c r="GX286"/>
      <c r="GY286"/>
      <c r="GZ286"/>
      <c r="HA286"/>
      <c r="HB286"/>
      <c r="HC286"/>
      <c r="HD286"/>
      <c r="HE286"/>
      <c r="HF286"/>
      <c r="HG286"/>
      <c r="HH286"/>
      <c r="HI286"/>
      <c r="HJ286"/>
      <c r="HK286"/>
      <c r="HL286"/>
      <c r="HM286"/>
      <c r="HN286"/>
      <c r="HO286"/>
      <c r="HP286"/>
      <c r="HQ286"/>
      <c r="HR286"/>
      <c r="HS286"/>
      <c r="HT286"/>
      <c r="HU286"/>
      <c r="HV286"/>
      <c r="HW286"/>
      <c r="HX286"/>
      <c r="HY286"/>
      <c r="HZ286"/>
      <c r="IA286"/>
      <c r="IB286"/>
      <c r="IC286"/>
      <c r="ID286"/>
      <c r="IE286"/>
      <c r="IF286"/>
      <c r="IG286"/>
      <c r="IH286"/>
      <c r="II286"/>
      <c r="IJ286"/>
      <c r="IK286"/>
      <c r="IL286"/>
    </row>
    <row r="287" spans="1:246" s="6" customFormat="1" ht="15" hidden="1" x14ac:dyDescent="0.25">
      <c r="A287" s="6">
        <v>192</v>
      </c>
      <c r="B287" s="32">
        <f t="shared" ca="1" si="73"/>
        <v>50236</v>
      </c>
      <c r="C287" s="24">
        <f t="shared" si="78"/>
        <v>0</v>
      </c>
      <c r="D287" s="20"/>
      <c r="E287"/>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c r="EN287"/>
      <c r="EO287"/>
      <c r="EP287"/>
      <c r="EQ287"/>
      <c r="ER287"/>
      <c r="ES287"/>
      <c r="ET287"/>
      <c r="EU287"/>
      <c r="EV287"/>
      <c r="EW287"/>
      <c r="EX287"/>
      <c r="EY287"/>
      <c r="EZ287"/>
      <c r="FA287"/>
      <c r="FB287"/>
      <c r="FC287"/>
      <c r="FD287"/>
      <c r="FE287"/>
      <c r="FF287"/>
      <c r="FG287"/>
      <c r="FH287"/>
      <c r="FI287"/>
      <c r="FJ287"/>
      <c r="FK287"/>
      <c r="FL287"/>
      <c r="FM287"/>
      <c r="FN287"/>
      <c r="FO287"/>
      <c r="FP287"/>
      <c r="FQ287"/>
      <c r="FR287"/>
      <c r="FS287"/>
      <c r="FT287"/>
      <c r="FU287"/>
      <c r="FV287"/>
      <c r="FW287"/>
      <c r="FX287"/>
      <c r="FY287"/>
      <c r="FZ287"/>
      <c r="GA287"/>
      <c r="GB287"/>
      <c r="GC287"/>
      <c r="GD287"/>
      <c r="GE287"/>
      <c r="GF287"/>
      <c r="GG287"/>
      <c r="GH287"/>
      <c r="GI287"/>
      <c r="GJ287"/>
      <c r="GK287"/>
      <c r="GL287"/>
      <c r="GM287"/>
      <c r="GN287"/>
      <c r="GO287"/>
      <c r="GP287"/>
      <c r="GQ287"/>
      <c r="GR287"/>
      <c r="GS287"/>
      <c r="GT287"/>
      <c r="GU287"/>
      <c r="GV287"/>
      <c r="GW287"/>
      <c r="GX287"/>
      <c r="GY287"/>
      <c r="GZ287"/>
      <c r="HA287"/>
      <c r="HB287"/>
      <c r="HC287"/>
      <c r="HD287"/>
      <c r="HE287"/>
      <c r="HF287"/>
      <c r="HG287"/>
      <c r="HH287"/>
      <c r="HI287"/>
      <c r="HJ287"/>
      <c r="HK287"/>
      <c r="HL287"/>
      <c r="HM287"/>
      <c r="HN287"/>
      <c r="HO287"/>
      <c r="HP287"/>
      <c r="HQ287"/>
      <c r="HR287"/>
      <c r="HS287"/>
      <c r="HT287"/>
      <c r="HU287"/>
      <c r="HV287"/>
      <c r="HW287"/>
      <c r="HX287"/>
      <c r="HY287"/>
      <c r="HZ287"/>
      <c r="IA287"/>
      <c r="IB287"/>
      <c r="IC287"/>
      <c r="ID287"/>
      <c r="IE287"/>
      <c r="IF287"/>
      <c r="IG287"/>
      <c r="IH287"/>
      <c r="II287"/>
      <c r="IJ287"/>
      <c r="IK287"/>
      <c r="IL287"/>
    </row>
    <row r="288" spans="1:246" s="6" customFormat="1" ht="15" hidden="1" x14ac:dyDescent="0.25">
      <c r="A288" s="6">
        <v>193</v>
      </c>
      <c r="B288" s="32">
        <f t="shared" ca="1" si="73"/>
        <v>50267</v>
      </c>
      <c r="C288" s="24">
        <f t="shared" ref="C288:C299" si="79">M67</f>
        <v>0</v>
      </c>
      <c r="D288" s="20"/>
      <c r="E288"/>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c r="EJ288"/>
      <c r="EK288"/>
      <c r="EL288"/>
      <c r="EM288"/>
      <c r="EN288"/>
      <c r="EO288"/>
      <c r="EP288"/>
      <c r="EQ288"/>
      <c r="ER288"/>
      <c r="ES288"/>
      <c r="ET288"/>
      <c r="EU288"/>
      <c r="EV288"/>
      <c r="EW288"/>
      <c r="EX288"/>
      <c r="EY288"/>
      <c r="EZ288"/>
      <c r="FA288"/>
      <c r="FB288"/>
      <c r="FC288"/>
      <c r="FD288"/>
      <c r="FE288"/>
      <c r="FF288"/>
      <c r="FG288"/>
      <c r="FH288"/>
      <c r="FI288"/>
      <c r="FJ288"/>
      <c r="FK288"/>
      <c r="FL288"/>
      <c r="FM288"/>
      <c r="FN288"/>
      <c r="FO288"/>
      <c r="FP288"/>
      <c r="FQ288"/>
      <c r="FR288"/>
      <c r="FS288"/>
      <c r="FT288"/>
      <c r="FU288"/>
      <c r="FV288"/>
      <c r="FW288"/>
      <c r="FX288"/>
      <c r="FY288"/>
      <c r="FZ288"/>
      <c r="GA288"/>
      <c r="GB288"/>
      <c r="GC288"/>
      <c r="GD288"/>
      <c r="GE288"/>
      <c r="GF288"/>
      <c r="GG288"/>
      <c r="GH288"/>
      <c r="GI288"/>
      <c r="GJ288"/>
      <c r="GK288"/>
      <c r="GL288"/>
      <c r="GM288"/>
      <c r="GN288"/>
      <c r="GO288"/>
      <c r="GP288"/>
      <c r="GQ288"/>
      <c r="GR288"/>
      <c r="GS288"/>
      <c r="GT288"/>
      <c r="GU288"/>
      <c r="GV288"/>
      <c r="GW288"/>
      <c r="GX288"/>
      <c r="GY288"/>
      <c r="GZ288"/>
      <c r="HA288"/>
      <c r="HB288"/>
      <c r="HC288"/>
      <c r="HD288"/>
      <c r="HE288"/>
      <c r="HF288"/>
      <c r="HG288"/>
      <c r="HH288"/>
      <c r="HI288"/>
      <c r="HJ288"/>
      <c r="HK288"/>
      <c r="HL288"/>
      <c r="HM288"/>
      <c r="HN288"/>
      <c r="HO288"/>
      <c r="HP288"/>
      <c r="HQ288"/>
      <c r="HR288"/>
      <c r="HS288"/>
      <c r="HT288"/>
      <c r="HU288"/>
      <c r="HV288"/>
      <c r="HW288"/>
      <c r="HX288"/>
      <c r="HY288"/>
      <c r="HZ288"/>
      <c r="IA288"/>
      <c r="IB288"/>
      <c r="IC288"/>
      <c r="ID288"/>
      <c r="IE288"/>
      <c r="IF288"/>
      <c r="IG288"/>
      <c r="IH288"/>
      <c r="II288"/>
      <c r="IJ288"/>
      <c r="IK288"/>
      <c r="IL288"/>
    </row>
    <row r="289" spans="1:246" s="6" customFormat="1" ht="15" hidden="1" x14ac:dyDescent="0.25">
      <c r="A289" s="6">
        <v>194</v>
      </c>
      <c r="B289" s="32">
        <f t="shared" ca="1" si="73"/>
        <v>50298</v>
      </c>
      <c r="C289" s="24">
        <f t="shared" si="79"/>
        <v>0</v>
      </c>
      <c r="D289" s="20"/>
      <c r="E289"/>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c r="DU289"/>
      <c r="DV289"/>
      <c r="DW289"/>
      <c r="DX289"/>
      <c r="DY289"/>
      <c r="DZ289"/>
      <c r="EA289"/>
      <c r="EB289"/>
      <c r="EC289"/>
      <c r="ED289"/>
      <c r="EE289"/>
      <c r="EF289"/>
      <c r="EG289"/>
      <c r="EH289"/>
      <c r="EI289"/>
      <c r="EJ289"/>
      <c r="EK289"/>
      <c r="EL289"/>
      <c r="EM289"/>
      <c r="EN289"/>
      <c r="EO289"/>
      <c r="EP289"/>
      <c r="EQ289"/>
      <c r="ER289"/>
      <c r="ES289"/>
      <c r="ET289"/>
      <c r="EU289"/>
      <c r="EV289"/>
      <c r="EW289"/>
      <c r="EX289"/>
      <c r="EY289"/>
      <c r="EZ289"/>
      <c r="FA289"/>
      <c r="FB289"/>
      <c r="FC289"/>
      <c r="FD289"/>
      <c r="FE289"/>
      <c r="FF289"/>
      <c r="FG289"/>
      <c r="FH289"/>
      <c r="FI289"/>
      <c r="FJ289"/>
      <c r="FK289"/>
      <c r="FL289"/>
      <c r="FM289"/>
      <c r="FN289"/>
      <c r="FO289"/>
      <c r="FP289"/>
      <c r="FQ289"/>
      <c r="FR289"/>
      <c r="FS289"/>
      <c r="FT289"/>
      <c r="FU289"/>
      <c r="FV289"/>
      <c r="FW289"/>
      <c r="FX289"/>
      <c r="FY289"/>
      <c r="FZ289"/>
      <c r="GA289"/>
      <c r="GB289"/>
      <c r="GC289"/>
      <c r="GD289"/>
      <c r="GE289"/>
      <c r="GF289"/>
      <c r="GG289"/>
      <c r="GH289"/>
      <c r="GI289"/>
      <c r="GJ289"/>
      <c r="GK289"/>
      <c r="GL289"/>
      <c r="GM289"/>
      <c r="GN289"/>
      <c r="GO289"/>
      <c r="GP289"/>
      <c r="GQ289"/>
      <c r="GR289"/>
      <c r="GS289"/>
      <c r="GT289"/>
      <c r="GU289"/>
      <c r="GV289"/>
      <c r="GW289"/>
      <c r="GX289"/>
      <c r="GY289"/>
      <c r="GZ289"/>
      <c r="HA289"/>
      <c r="HB289"/>
      <c r="HC289"/>
      <c r="HD289"/>
      <c r="HE289"/>
      <c r="HF289"/>
      <c r="HG289"/>
      <c r="HH289"/>
      <c r="HI289"/>
      <c r="HJ289"/>
      <c r="HK289"/>
      <c r="HL289"/>
      <c r="HM289"/>
      <c r="HN289"/>
      <c r="HO289"/>
      <c r="HP289"/>
      <c r="HQ289"/>
      <c r="HR289"/>
      <c r="HS289"/>
      <c r="HT289"/>
      <c r="HU289"/>
      <c r="HV289"/>
      <c r="HW289"/>
      <c r="HX289"/>
      <c r="HY289"/>
      <c r="HZ289"/>
      <c r="IA289"/>
      <c r="IB289"/>
      <c r="IC289"/>
      <c r="ID289"/>
      <c r="IE289"/>
      <c r="IF289"/>
      <c r="IG289"/>
      <c r="IH289"/>
      <c r="II289"/>
      <c r="IJ289"/>
      <c r="IK289"/>
      <c r="IL289"/>
    </row>
    <row r="290" spans="1:246" s="6" customFormat="1" ht="15" hidden="1" x14ac:dyDescent="0.25">
      <c r="A290" s="6">
        <v>195</v>
      </c>
      <c r="B290" s="32">
        <f t="shared" ref="B290:B335" ca="1" si="80">EDATE(B289,1)</f>
        <v>50328</v>
      </c>
      <c r="C290" s="24">
        <f t="shared" si="79"/>
        <v>0</v>
      </c>
      <c r="D290" s="20"/>
      <c r="E290"/>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c r="DU290"/>
      <c r="DV290"/>
      <c r="DW290"/>
      <c r="DX290"/>
      <c r="DY290"/>
      <c r="DZ290"/>
      <c r="EA290"/>
      <c r="EB290"/>
      <c r="EC290"/>
      <c r="ED290"/>
      <c r="EE290"/>
      <c r="EF290"/>
      <c r="EG290"/>
      <c r="EH290"/>
      <c r="EI290"/>
      <c r="EJ290"/>
      <c r="EK290"/>
      <c r="EL290"/>
      <c r="EM290"/>
      <c r="EN290"/>
      <c r="EO290"/>
      <c r="EP290"/>
      <c r="EQ290"/>
      <c r="ER290"/>
      <c r="ES290"/>
      <c r="ET290"/>
      <c r="EU290"/>
      <c r="EV290"/>
      <c r="EW290"/>
      <c r="EX290"/>
      <c r="EY290"/>
      <c r="EZ290"/>
      <c r="FA290"/>
      <c r="FB290"/>
      <c r="FC290"/>
      <c r="FD290"/>
      <c r="FE290"/>
      <c r="FF290"/>
      <c r="FG290"/>
      <c r="FH290"/>
      <c r="FI290"/>
      <c r="FJ290"/>
      <c r="FK290"/>
      <c r="FL290"/>
      <c r="FM290"/>
      <c r="FN290"/>
      <c r="FO290"/>
      <c r="FP290"/>
      <c r="FQ290"/>
      <c r="FR290"/>
      <c r="FS290"/>
      <c r="FT290"/>
      <c r="FU290"/>
      <c r="FV290"/>
      <c r="FW290"/>
      <c r="FX290"/>
      <c r="FY290"/>
      <c r="FZ290"/>
      <c r="GA290"/>
      <c r="GB290"/>
      <c r="GC290"/>
      <c r="GD290"/>
      <c r="GE290"/>
      <c r="GF290"/>
      <c r="GG290"/>
      <c r="GH290"/>
      <c r="GI290"/>
      <c r="GJ290"/>
      <c r="GK290"/>
      <c r="GL290"/>
      <c r="GM290"/>
      <c r="GN290"/>
      <c r="GO290"/>
      <c r="GP290"/>
      <c r="GQ290"/>
      <c r="GR290"/>
      <c r="GS290"/>
      <c r="GT290"/>
      <c r="GU290"/>
      <c r="GV290"/>
      <c r="GW290"/>
      <c r="GX290"/>
      <c r="GY290"/>
      <c r="GZ290"/>
      <c r="HA290"/>
      <c r="HB290"/>
      <c r="HC290"/>
      <c r="HD290"/>
      <c r="HE290"/>
      <c r="HF290"/>
      <c r="HG290"/>
      <c r="HH290"/>
      <c r="HI290"/>
      <c r="HJ290"/>
      <c r="HK290"/>
      <c r="HL290"/>
      <c r="HM290"/>
      <c r="HN290"/>
      <c r="HO290"/>
      <c r="HP290"/>
      <c r="HQ290"/>
      <c r="HR290"/>
      <c r="HS290"/>
      <c r="HT290"/>
      <c r="HU290"/>
      <c r="HV290"/>
      <c r="HW290"/>
      <c r="HX290"/>
      <c r="HY290"/>
      <c r="HZ290"/>
      <c r="IA290"/>
      <c r="IB290"/>
      <c r="IC290"/>
      <c r="ID290"/>
      <c r="IE290"/>
      <c r="IF290"/>
      <c r="IG290"/>
      <c r="IH290"/>
      <c r="II290"/>
      <c r="IJ290"/>
      <c r="IK290"/>
      <c r="IL290"/>
    </row>
    <row r="291" spans="1:246" s="6" customFormat="1" ht="15" hidden="1" x14ac:dyDescent="0.25">
      <c r="A291" s="6">
        <v>196</v>
      </c>
      <c r="B291" s="32">
        <f t="shared" ca="1" si="80"/>
        <v>50359</v>
      </c>
      <c r="C291" s="24">
        <f t="shared" si="79"/>
        <v>0</v>
      </c>
      <c r="D291" s="20"/>
      <c r="E291"/>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c r="DT291"/>
      <c r="DU291"/>
      <c r="DV291"/>
      <c r="DW291"/>
      <c r="DX291"/>
      <c r="DY291"/>
      <c r="DZ291"/>
      <c r="EA291"/>
      <c r="EB291"/>
      <c r="EC291"/>
      <c r="ED291"/>
      <c r="EE291"/>
      <c r="EF291"/>
      <c r="EG291"/>
      <c r="EH291"/>
      <c r="EI291"/>
      <c r="EJ291"/>
      <c r="EK291"/>
      <c r="EL291"/>
      <c r="EM291"/>
      <c r="EN291"/>
      <c r="EO291"/>
      <c r="EP291"/>
      <c r="EQ291"/>
      <c r="ER291"/>
      <c r="ES291"/>
      <c r="ET291"/>
      <c r="EU291"/>
      <c r="EV291"/>
      <c r="EW291"/>
      <c r="EX291"/>
      <c r="EY291"/>
      <c r="EZ291"/>
      <c r="FA291"/>
      <c r="FB291"/>
      <c r="FC291"/>
      <c r="FD291"/>
      <c r="FE291"/>
      <c r="FF291"/>
      <c r="FG291"/>
      <c r="FH291"/>
      <c r="FI291"/>
      <c r="FJ291"/>
      <c r="FK291"/>
      <c r="FL291"/>
      <c r="FM291"/>
      <c r="FN291"/>
      <c r="FO291"/>
      <c r="FP291"/>
      <c r="FQ291"/>
      <c r="FR291"/>
      <c r="FS291"/>
      <c r="FT291"/>
      <c r="FU291"/>
      <c r="FV291"/>
      <c r="FW291"/>
      <c r="FX291"/>
      <c r="FY291"/>
      <c r="FZ291"/>
      <c r="GA291"/>
      <c r="GB291"/>
      <c r="GC291"/>
      <c r="GD291"/>
      <c r="GE291"/>
      <c r="GF291"/>
      <c r="GG291"/>
      <c r="GH291"/>
      <c r="GI291"/>
      <c r="GJ291"/>
      <c r="GK291"/>
      <c r="GL291"/>
      <c r="GM291"/>
      <c r="GN291"/>
      <c r="GO291"/>
      <c r="GP291"/>
      <c r="GQ291"/>
      <c r="GR291"/>
      <c r="GS291"/>
      <c r="GT291"/>
      <c r="GU291"/>
      <c r="GV291"/>
      <c r="GW291"/>
      <c r="GX291"/>
      <c r="GY291"/>
      <c r="GZ291"/>
      <c r="HA291"/>
      <c r="HB291"/>
      <c r="HC291"/>
      <c r="HD291"/>
      <c r="HE291"/>
      <c r="HF291"/>
      <c r="HG291"/>
      <c r="HH291"/>
      <c r="HI291"/>
      <c r="HJ291"/>
      <c r="HK291"/>
      <c r="HL291"/>
      <c r="HM291"/>
      <c r="HN291"/>
      <c r="HO291"/>
      <c r="HP291"/>
      <c r="HQ291"/>
      <c r="HR291"/>
      <c r="HS291"/>
      <c r="HT291"/>
      <c r="HU291"/>
      <c r="HV291"/>
      <c r="HW291"/>
      <c r="HX291"/>
      <c r="HY291"/>
      <c r="HZ291"/>
      <c r="IA291"/>
      <c r="IB291"/>
      <c r="IC291"/>
      <c r="ID291"/>
      <c r="IE291"/>
      <c r="IF291"/>
      <c r="IG291"/>
      <c r="IH291"/>
      <c r="II291"/>
      <c r="IJ291"/>
      <c r="IK291"/>
      <c r="IL291"/>
    </row>
    <row r="292" spans="1:246" s="6" customFormat="1" ht="15" hidden="1" x14ac:dyDescent="0.25">
      <c r="A292" s="6">
        <v>197</v>
      </c>
      <c r="B292" s="32">
        <f t="shared" ca="1" si="80"/>
        <v>50389</v>
      </c>
      <c r="C292" s="24">
        <f t="shared" si="79"/>
        <v>0</v>
      </c>
      <c r="D292" s="20"/>
      <c r="E292"/>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c r="DT292"/>
      <c r="DU292"/>
      <c r="DV292"/>
      <c r="DW292"/>
      <c r="DX292"/>
      <c r="DY292"/>
      <c r="DZ292"/>
      <c r="EA292"/>
      <c r="EB292"/>
      <c r="EC292"/>
      <c r="ED292"/>
      <c r="EE292"/>
      <c r="EF292"/>
      <c r="EG292"/>
      <c r="EH292"/>
      <c r="EI292"/>
      <c r="EJ292"/>
      <c r="EK292"/>
      <c r="EL292"/>
      <c r="EM292"/>
      <c r="EN292"/>
      <c r="EO292"/>
      <c r="EP292"/>
      <c r="EQ292"/>
      <c r="ER292"/>
      <c r="ES292"/>
      <c r="ET292"/>
      <c r="EU292"/>
      <c r="EV292"/>
      <c r="EW292"/>
      <c r="EX292"/>
      <c r="EY292"/>
      <c r="EZ292"/>
      <c r="FA292"/>
      <c r="FB292"/>
      <c r="FC292"/>
      <c r="FD292"/>
      <c r="FE292"/>
      <c r="FF292"/>
      <c r="FG292"/>
      <c r="FH292"/>
      <c r="FI292"/>
      <c r="FJ292"/>
      <c r="FK292"/>
      <c r="FL292"/>
      <c r="FM292"/>
      <c r="FN292"/>
      <c r="FO292"/>
      <c r="FP292"/>
      <c r="FQ292"/>
      <c r="FR292"/>
      <c r="FS292"/>
      <c r="FT292"/>
      <c r="FU292"/>
      <c r="FV292"/>
      <c r="FW292"/>
      <c r="FX292"/>
      <c r="FY292"/>
      <c r="FZ292"/>
      <c r="GA292"/>
      <c r="GB292"/>
      <c r="GC292"/>
      <c r="GD292"/>
      <c r="GE292"/>
      <c r="GF292"/>
      <c r="GG292"/>
      <c r="GH292"/>
      <c r="GI292"/>
      <c r="GJ292"/>
      <c r="GK292"/>
      <c r="GL292"/>
      <c r="GM292"/>
      <c r="GN292"/>
      <c r="GO292"/>
      <c r="GP292"/>
      <c r="GQ292"/>
      <c r="GR292"/>
      <c r="GS292"/>
      <c r="GT292"/>
      <c r="GU292"/>
      <c r="GV292"/>
      <c r="GW292"/>
      <c r="GX292"/>
      <c r="GY292"/>
      <c r="GZ292"/>
      <c r="HA292"/>
      <c r="HB292"/>
      <c r="HC292"/>
      <c r="HD292"/>
      <c r="HE292"/>
      <c r="HF292"/>
      <c r="HG292"/>
      <c r="HH292"/>
      <c r="HI292"/>
      <c r="HJ292"/>
      <c r="HK292"/>
      <c r="HL292"/>
      <c r="HM292"/>
      <c r="HN292"/>
      <c r="HO292"/>
      <c r="HP292"/>
      <c r="HQ292"/>
      <c r="HR292"/>
      <c r="HS292"/>
      <c r="HT292"/>
      <c r="HU292"/>
      <c r="HV292"/>
      <c r="HW292"/>
      <c r="HX292"/>
      <c r="HY292"/>
      <c r="HZ292"/>
      <c r="IA292"/>
      <c r="IB292"/>
      <c r="IC292"/>
      <c r="ID292"/>
      <c r="IE292"/>
      <c r="IF292"/>
      <c r="IG292"/>
      <c r="IH292"/>
      <c r="II292"/>
      <c r="IJ292"/>
      <c r="IK292"/>
      <c r="IL292"/>
    </row>
    <row r="293" spans="1:246" s="6" customFormat="1" ht="15" hidden="1" x14ac:dyDescent="0.25">
      <c r="A293" s="6">
        <v>198</v>
      </c>
      <c r="B293" s="32">
        <f t="shared" ca="1" si="80"/>
        <v>50420</v>
      </c>
      <c r="C293" s="24">
        <f t="shared" si="79"/>
        <v>0</v>
      </c>
      <c r="D293" s="20"/>
      <c r="E293"/>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c r="EF293"/>
      <c r="EG293"/>
      <c r="EH293"/>
      <c r="EI293"/>
      <c r="EJ293"/>
      <c r="EK293"/>
      <c r="EL293"/>
      <c r="EM293"/>
      <c r="EN293"/>
      <c r="EO293"/>
      <c r="EP293"/>
      <c r="EQ293"/>
      <c r="ER293"/>
      <c r="ES293"/>
      <c r="ET293"/>
      <c r="EU293"/>
      <c r="EV293"/>
      <c r="EW293"/>
      <c r="EX293"/>
      <c r="EY293"/>
      <c r="EZ293"/>
      <c r="FA293"/>
      <c r="FB293"/>
      <c r="FC293"/>
      <c r="FD293"/>
      <c r="FE293"/>
      <c r="FF293"/>
      <c r="FG293"/>
      <c r="FH293"/>
      <c r="FI293"/>
      <c r="FJ293"/>
      <c r="FK293"/>
      <c r="FL293"/>
      <c r="FM293"/>
      <c r="FN293"/>
      <c r="FO293"/>
      <c r="FP293"/>
      <c r="FQ293"/>
      <c r="FR293"/>
      <c r="FS293"/>
      <c r="FT293"/>
      <c r="FU293"/>
      <c r="FV293"/>
      <c r="FW293"/>
      <c r="FX293"/>
      <c r="FY293"/>
      <c r="FZ293"/>
      <c r="GA293"/>
      <c r="GB293"/>
      <c r="GC293"/>
      <c r="GD293"/>
      <c r="GE293"/>
      <c r="GF293"/>
      <c r="GG293"/>
      <c r="GH293"/>
      <c r="GI293"/>
      <c r="GJ293"/>
      <c r="GK293"/>
      <c r="GL293"/>
      <c r="GM293"/>
      <c r="GN293"/>
      <c r="GO293"/>
      <c r="GP293"/>
      <c r="GQ293"/>
      <c r="GR293"/>
      <c r="GS293"/>
      <c r="GT293"/>
      <c r="GU293"/>
      <c r="GV293"/>
      <c r="GW293"/>
      <c r="GX293"/>
      <c r="GY293"/>
      <c r="GZ293"/>
      <c r="HA293"/>
      <c r="HB293"/>
      <c r="HC293"/>
      <c r="HD293"/>
      <c r="HE293"/>
      <c r="HF293"/>
      <c r="HG293"/>
      <c r="HH293"/>
      <c r="HI293"/>
      <c r="HJ293"/>
      <c r="HK293"/>
      <c r="HL293"/>
      <c r="HM293"/>
      <c r="HN293"/>
      <c r="HO293"/>
      <c r="HP293"/>
      <c r="HQ293"/>
      <c r="HR293"/>
      <c r="HS293"/>
      <c r="HT293"/>
      <c r="HU293"/>
      <c r="HV293"/>
      <c r="HW293"/>
      <c r="HX293"/>
      <c r="HY293"/>
      <c r="HZ293"/>
      <c r="IA293"/>
      <c r="IB293"/>
      <c r="IC293"/>
      <c r="ID293"/>
      <c r="IE293"/>
      <c r="IF293"/>
      <c r="IG293"/>
      <c r="IH293"/>
      <c r="II293"/>
      <c r="IJ293"/>
      <c r="IK293"/>
      <c r="IL293"/>
    </row>
    <row r="294" spans="1:246" s="6" customFormat="1" ht="15" hidden="1" x14ac:dyDescent="0.25">
      <c r="A294" s="6">
        <v>199</v>
      </c>
      <c r="B294" s="32">
        <f t="shared" ca="1" si="80"/>
        <v>50451</v>
      </c>
      <c r="C294" s="24">
        <f t="shared" si="79"/>
        <v>0</v>
      </c>
      <c r="D294" s="20"/>
      <c r="E294"/>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c r="DU294"/>
      <c r="DV294"/>
      <c r="DW294"/>
      <c r="DX294"/>
      <c r="DY294"/>
      <c r="DZ294"/>
      <c r="EA294"/>
      <c r="EB294"/>
      <c r="EC294"/>
      <c r="ED294"/>
      <c r="EE294"/>
      <c r="EF294"/>
      <c r="EG294"/>
      <c r="EH294"/>
      <c r="EI294"/>
      <c r="EJ294"/>
      <c r="EK294"/>
      <c r="EL294"/>
      <c r="EM294"/>
      <c r="EN294"/>
      <c r="EO294"/>
      <c r="EP294"/>
      <c r="EQ294"/>
      <c r="ER294"/>
      <c r="ES294"/>
      <c r="ET294"/>
      <c r="EU294"/>
      <c r="EV294"/>
      <c r="EW294"/>
      <c r="EX294"/>
      <c r="EY294"/>
      <c r="EZ294"/>
      <c r="FA294"/>
      <c r="FB294"/>
      <c r="FC294"/>
      <c r="FD294"/>
      <c r="FE294"/>
      <c r="FF294"/>
      <c r="FG294"/>
      <c r="FH294"/>
      <c r="FI294"/>
      <c r="FJ294"/>
      <c r="FK294"/>
      <c r="FL294"/>
      <c r="FM294"/>
      <c r="FN294"/>
      <c r="FO294"/>
      <c r="FP294"/>
      <c r="FQ294"/>
      <c r="FR294"/>
      <c r="FS294"/>
      <c r="FT294"/>
      <c r="FU294"/>
      <c r="FV294"/>
      <c r="FW294"/>
      <c r="FX294"/>
      <c r="FY294"/>
      <c r="FZ294"/>
      <c r="GA294"/>
      <c r="GB294"/>
      <c r="GC294"/>
      <c r="GD294"/>
      <c r="GE294"/>
      <c r="GF294"/>
      <c r="GG294"/>
      <c r="GH294"/>
      <c r="GI294"/>
      <c r="GJ294"/>
      <c r="GK294"/>
      <c r="GL294"/>
      <c r="GM294"/>
      <c r="GN294"/>
      <c r="GO294"/>
      <c r="GP294"/>
      <c r="GQ294"/>
      <c r="GR294"/>
      <c r="GS294"/>
      <c r="GT294"/>
      <c r="GU294"/>
      <c r="GV294"/>
      <c r="GW294"/>
      <c r="GX294"/>
      <c r="GY294"/>
      <c r="GZ294"/>
      <c r="HA294"/>
      <c r="HB294"/>
      <c r="HC294"/>
      <c r="HD294"/>
      <c r="HE294"/>
      <c r="HF294"/>
      <c r="HG294"/>
      <c r="HH294"/>
      <c r="HI294"/>
      <c r="HJ294"/>
      <c r="HK294"/>
      <c r="HL294"/>
      <c r="HM294"/>
      <c r="HN294"/>
      <c r="HO294"/>
      <c r="HP294"/>
      <c r="HQ294"/>
      <c r="HR294"/>
      <c r="HS294"/>
      <c r="HT294"/>
      <c r="HU294"/>
      <c r="HV294"/>
      <c r="HW294"/>
      <c r="HX294"/>
      <c r="HY294"/>
      <c r="HZ294"/>
      <c r="IA294"/>
      <c r="IB294"/>
      <c r="IC294"/>
      <c r="ID294"/>
      <c r="IE294"/>
      <c r="IF294"/>
      <c r="IG294"/>
      <c r="IH294"/>
      <c r="II294"/>
      <c r="IJ294"/>
      <c r="IK294"/>
      <c r="IL294"/>
    </row>
    <row r="295" spans="1:246" s="6" customFormat="1" ht="15" hidden="1" x14ac:dyDescent="0.25">
      <c r="A295" s="6">
        <v>200</v>
      </c>
      <c r="B295" s="32">
        <f t="shared" ca="1" si="80"/>
        <v>50479</v>
      </c>
      <c r="C295" s="24">
        <f t="shared" si="79"/>
        <v>0</v>
      </c>
      <c r="D295" s="20"/>
      <c r="E295"/>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c r="EF295"/>
      <c r="EG295"/>
      <c r="EH295"/>
      <c r="EI295"/>
      <c r="EJ295"/>
      <c r="EK295"/>
      <c r="EL295"/>
      <c r="EM295"/>
      <c r="EN295"/>
      <c r="EO295"/>
      <c r="EP295"/>
      <c r="EQ295"/>
      <c r="ER295"/>
      <c r="ES295"/>
      <c r="ET295"/>
      <c r="EU295"/>
      <c r="EV295"/>
      <c r="EW295"/>
      <c r="EX295"/>
      <c r="EY295"/>
      <c r="EZ295"/>
      <c r="FA295"/>
      <c r="FB295"/>
      <c r="FC295"/>
      <c r="FD295"/>
      <c r="FE295"/>
      <c r="FF295"/>
      <c r="FG295"/>
      <c r="FH295"/>
      <c r="FI295"/>
      <c r="FJ295"/>
      <c r="FK295"/>
      <c r="FL295"/>
      <c r="FM295"/>
      <c r="FN295"/>
      <c r="FO295"/>
      <c r="FP295"/>
      <c r="FQ295"/>
      <c r="FR295"/>
      <c r="FS295"/>
      <c r="FT295"/>
      <c r="FU295"/>
      <c r="FV295"/>
      <c r="FW295"/>
      <c r="FX295"/>
      <c r="FY295"/>
      <c r="FZ295"/>
      <c r="GA295"/>
      <c r="GB295"/>
      <c r="GC295"/>
      <c r="GD295"/>
      <c r="GE295"/>
      <c r="GF295"/>
      <c r="GG295"/>
      <c r="GH295"/>
      <c r="GI295"/>
      <c r="GJ295"/>
      <c r="GK295"/>
      <c r="GL295"/>
      <c r="GM295"/>
      <c r="GN295"/>
      <c r="GO295"/>
      <c r="GP295"/>
      <c r="GQ295"/>
      <c r="GR295"/>
      <c r="GS295"/>
      <c r="GT295"/>
      <c r="GU295"/>
      <c r="GV295"/>
      <c r="GW295"/>
      <c r="GX295"/>
      <c r="GY295"/>
      <c r="GZ295"/>
      <c r="HA295"/>
      <c r="HB295"/>
      <c r="HC295"/>
      <c r="HD295"/>
      <c r="HE295"/>
      <c r="HF295"/>
      <c r="HG295"/>
      <c r="HH295"/>
      <c r="HI295"/>
      <c r="HJ295"/>
      <c r="HK295"/>
      <c r="HL295"/>
      <c r="HM295"/>
      <c r="HN295"/>
      <c r="HO295"/>
      <c r="HP295"/>
      <c r="HQ295"/>
      <c r="HR295"/>
      <c r="HS295"/>
      <c r="HT295"/>
      <c r="HU295"/>
      <c r="HV295"/>
      <c r="HW295"/>
      <c r="HX295"/>
      <c r="HY295"/>
      <c r="HZ295"/>
      <c r="IA295"/>
      <c r="IB295"/>
      <c r="IC295"/>
      <c r="ID295"/>
      <c r="IE295"/>
      <c r="IF295"/>
      <c r="IG295"/>
      <c r="IH295"/>
      <c r="II295"/>
      <c r="IJ295"/>
      <c r="IK295"/>
      <c r="IL295"/>
    </row>
    <row r="296" spans="1:246" s="6" customFormat="1" ht="15" hidden="1" x14ac:dyDescent="0.25">
      <c r="A296" s="6">
        <v>201</v>
      </c>
      <c r="B296" s="32">
        <f t="shared" ca="1" si="80"/>
        <v>50510</v>
      </c>
      <c r="C296" s="24">
        <f t="shared" si="79"/>
        <v>0</v>
      </c>
      <c r="D296" s="20"/>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c r="EF296"/>
      <c r="EG296"/>
      <c r="EH296"/>
      <c r="EI296"/>
      <c r="EJ296"/>
      <c r="EK296"/>
      <c r="EL296"/>
      <c r="EM296"/>
      <c r="EN296"/>
      <c r="EO296"/>
      <c r="EP296"/>
      <c r="EQ296"/>
      <c r="ER296"/>
      <c r="ES296"/>
      <c r="ET296"/>
      <c r="EU296"/>
      <c r="EV296"/>
      <c r="EW296"/>
      <c r="EX296"/>
      <c r="EY296"/>
      <c r="EZ296"/>
      <c r="FA296"/>
      <c r="FB296"/>
      <c r="FC296"/>
      <c r="FD296"/>
      <c r="FE296"/>
      <c r="FF296"/>
      <c r="FG296"/>
      <c r="FH296"/>
      <c r="FI296"/>
      <c r="FJ296"/>
      <c r="FK296"/>
      <c r="FL296"/>
      <c r="FM296"/>
      <c r="FN296"/>
      <c r="FO296"/>
      <c r="FP296"/>
      <c r="FQ296"/>
      <c r="FR296"/>
      <c r="FS296"/>
      <c r="FT296"/>
      <c r="FU296"/>
      <c r="FV296"/>
      <c r="FW296"/>
      <c r="FX296"/>
      <c r="FY296"/>
      <c r="FZ296"/>
      <c r="GA296"/>
      <c r="GB296"/>
      <c r="GC296"/>
      <c r="GD296"/>
      <c r="GE296"/>
      <c r="GF296"/>
      <c r="GG296"/>
      <c r="GH296"/>
      <c r="GI296"/>
      <c r="GJ296"/>
      <c r="GK296"/>
      <c r="GL296"/>
      <c r="GM296"/>
      <c r="GN296"/>
      <c r="GO296"/>
      <c r="GP296"/>
      <c r="GQ296"/>
      <c r="GR296"/>
      <c r="GS296"/>
      <c r="GT296"/>
      <c r="GU296"/>
      <c r="GV296"/>
      <c r="GW296"/>
      <c r="GX296"/>
      <c r="GY296"/>
      <c r="GZ296"/>
      <c r="HA296"/>
      <c r="HB296"/>
      <c r="HC296"/>
      <c r="HD296"/>
      <c r="HE296"/>
      <c r="HF296"/>
      <c r="HG296"/>
      <c r="HH296"/>
      <c r="HI296"/>
      <c r="HJ296"/>
      <c r="HK296"/>
      <c r="HL296"/>
      <c r="HM296"/>
      <c r="HN296"/>
      <c r="HO296"/>
      <c r="HP296"/>
      <c r="HQ296"/>
      <c r="HR296"/>
      <c r="HS296"/>
      <c r="HT296"/>
      <c r="HU296"/>
      <c r="HV296"/>
      <c r="HW296"/>
      <c r="HX296"/>
      <c r="HY296"/>
      <c r="HZ296"/>
      <c r="IA296"/>
      <c r="IB296"/>
      <c r="IC296"/>
      <c r="ID296"/>
      <c r="IE296"/>
      <c r="IF296"/>
      <c r="IG296"/>
      <c r="IH296"/>
      <c r="II296"/>
      <c r="IJ296"/>
      <c r="IK296"/>
      <c r="IL296"/>
    </row>
    <row r="297" spans="1:246" s="6" customFormat="1" ht="15" hidden="1" x14ac:dyDescent="0.25">
      <c r="A297" s="6">
        <v>202</v>
      </c>
      <c r="B297" s="32">
        <f t="shared" ca="1" si="80"/>
        <v>50540</v>
      </c>
      <c r="C297" s="24">
        <f t="shared" si="79"/>
        <v>0</v>
      </c>
      <c r="D297" s="20"/>
      <c r="E297"/>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c r="DU297"/>
      <c r="DV297"/>
      <c r="DW297"/>
      <c r="DX297"/>
      <c r="DY297"/>
      <c r="DZ297"/>
      <c r="EA297"/>
      <c r="EB297"/>
      <c r="EC297"/>
      <c r="ED297"/>
      <c r="EE297"/>
      <c r="EF297"/>
      <c r="EG297"/>
      <c r="EH297"/>
      <c r="EI297"/>
      <c r="EJ297"/>
      <c r="EK297"/>
      <c r="EL297"/>
      <c r="EM297"/>
      <c r="EN297"/>
      <c r="EO297"/>
      <c r="EP297"/>
      <c r="EQ297"/>
      <c r="ER297"/>
      <c r="ES297"/>
      <c r="ET297"/>
      <c r="EU297"/>
      <c r="EV297"/>
      <c r="EW297"/>
      <c r="EX297"/>
      <c r="EY297"/>
      <c r="EZ297"/>
      <c r="FA297"/>
      <c r="FB297"/>
      <c r="FC297"/>
      <c r="FD297"/>
      <c r="FE297"/>
      <c r="FF297"/>
      <c r="FG297"/>
      <c r="FH297"/>
      <c r="FI297"/>
      <c r="FJ297"/>
      <c r="FK297"/>
      <c r="FL297"/>
      <c r="FM297"/>
      <c r="FN297"/>
      <c r="FO297"/>
      <c r="FP297"/>
      <c r="FQ297"/>
      <c r="FR297"/>
      <c r="FS297"/>
      <c r="FT297"/>
      <c r="FU297"/>
      <c r="FV297"/>
      <c r="FW297"/>
      <c r="FX297"/>
      <c r="FY297"/>
      <c r="FZ297"/>
      <c r="GA297"/>
      <c r="GB297"/>
      <c r="GC297"/>
      <c r="GD297"/>
      <c r="GE297"/>
      <c r="GF297"/>
      <c r="GG297"/>
      <c r="GH297"/>
      <c r="GI297"/>
      <c r="GJ297"/>
      <c r="GK297"/>
      <c r="GL297"/>
      <c r="GM297"/>
      <c r="GN297"/>
      <c r="GO297"/>
      <c r="GP297"/>
      <c r="GQ297"/>
      <c r="GR297"/>
      <c r="GS297"/>
      <c r="GT297"/>
      <c r="GU297"/>
      <c r="GV297"/>
      <c r="GW297"/>
      <c r="GX297"/>
      <c r="GY297"/>
      <c r="GZ297"/>
      <c r="HA297"/>
      <c r="HB297"/>
      <c r="HC297"/>
      <c r="HD297"/>
      <c r="HE297"/>
      <c r="HF297"/>
      <c r="HG297"/>
      <c r="HH297"/>
      <c r="HI297"/>
      <c r="HJ297"/>
      <c r="HK297"/>
      <c r="HL297"/>
      <c r="HM297"/>
      <c r="HN297"/>
      <c r="HO297"/>
      <c r="HP297"/>
      <c r="HQ297"/>
      <c r="HR297"/>
      <c r="HS297"/>
      <c r="HT297"/>
      <c r="HU297"/>
      <c r="HV297"/>
      <c r="HW297"/>
      <c r="HX297"/>
      <c r="HY297"/>
      <c r="HZ297"/>
      <c r="IA297"/>
      <c r="IB297"/>
      <c r="IC297"/>
      <c r="ID297"/>
      <c r="IE297"/>
      <c r="IF297"/>
      <c r="IG297"/>
      <c r="IH297"/>
      <c r="II297"/>
      <c r="IJ297"/>
      <c r="IK297"/>
      <c r="IL297"/>
    </row>
    <row r="298" spans="1:246" s="6" customFormat="1" ht="15" hidden="1" x14ac:dyDescent="0.25">
      <c r="A298" s="6">
        <v>203</v>
      </c>
      <c r="B298" s="32">
        <f t="shared" ca="1" si="80"/>
        <v>50571</v>
      </c>
      <c r="C298" s="24">
        <f t="shared" si="79"/>
        <v>0</v>
      </c>
      <c r="D298" s="20"/>
      <c r="E298"/>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c r="DT298"/>
      <c r="DU298"/>
      <c r="DV298"/>
      <c r="DW298"/>
      <c r="DX298"/>
      <c r="DY298"/>
      <c r="DZ298"/>
      <c r="EA298"/>
      <c r="EB298"/>
      <c r="EC298"/>
      <c r="ED298"/>
      <c r="EE298"/>
      <c r="EF298"/>
      <c r="EG298"/>
      <c r="EH298"/>
      <c r="EI298"/>
      <c r="EJ298"/>
      <c r="EK298"/>
      <c r="EL298"/>
      <c r="EM298"/>
      <c r="EN298"/>
      <c r="EO298"/>
      <c r="EP298"/>
      <c r="EQ298"/>
      <c r="ER298"/>
      <c r="ES298"/>
      <c r="ET298"/>
      <c r="EU298"/>
      <c r="EV298"/>
      <c r="EW298"/>
      <c r="EX298"/>
      <c r="EY298"/>
      <c r="EZ298"/>
      <c r="FA298"/>
      <c r="FB298"/>
      <c r="FC298"/>
      <c r="FD298"/>
      <c r="FE298"/>
      <c r="FF298"/>
      <c r="FG298"/>
      <c r="FH298"/>
      <c r="FI298"/>
      <c r="FJ298"/>
      <c r="FK298"/>
      <c r="FL298"/>
      <c r="FM298"/>
      <c r="FN298"/>
      <c r="FO298"/>
      <c r="FP298"/>
      <c r="FQ298"/>
      <c r="FR298"/>
      <c r="FS298"/>
      <c r="FT298"/>
      <c r="FU298"/>
      <c r="FV298"/>
      <c r="FW298"/>
      <c r="FX298"/>
      <c r="FY298"/>
      <c r="FZ298"/>
      <c r="GA298"/>
      <c r="GB298"/>
      <c r="GC298"/>
      <c r="GD298"/>
      <c r="GE298"/>
      <c r="GF298"/>
      <c r="GG298"/>
      <c r="GH298"/>
      <c r="GI298"/>
      <c r="GJ298"/>
      <c r="GK298"/>
      <c r="GL298"/>
      <c r="GM298"/>
      <c r="GN298"/>
      <c r="GO298"/>
      <c r="GP298"/>
      <c r="GQ298"/>
      <c r="GR298"/>
      <c r="GS298"/>
      <c r="GT298"/>
      <c r="GU298"/>
      <c r="GV298"/>
      <c r="GW298"/>
      <c r="GX298"/>
      <c r="GY298"/>
      <c r="GZ298"/>
      <c r="HA298"/>
      <c r="HB298"/>
      <c r="HC298"/>
      <c r="HD298"/>
      <c r="HE298"/>
      <c r="HF298"/>
      <c r="HG298"/>
      <c r="HH298"/>
      <c r="HI298"/>
      <c r="HJ298"/>
      <c r="HK298"/>
      <c r="HL298"/>
      <c r="HM298"/>
      <c r="HN298"/>
      <c r="HO298"/>
      <c r="HP298"/>
      <c r="HQ298"/>
      <c r="HR298"/>
      <c r="HS298"/>
      <c r="HT298"/>
      <c r="HU298"/>
      <c r="HV298"/>
      <c r="HW298"/>
      <c r="HX298"/>
      <c r="HY298"/>
      <c r="HZ298"/>
      <c r="IA298"/>
      <c r="IB298"/>
      <c r="IC298"/>
      <c r="ID298"/>
      <c r="IE298"/>
      <c r="IF298"/>
      <c r="IG298"/>
      <c r="IH298"/>
      <c r="II298"/>
      <c r="IJ298"/>
      <c r="IK298"/>
      <c r="IL298"/>
    </row>
    <row r="299" spans="1:246" s="6" customFormat="1" ht="15" hidden="1" x14ac:dyDescent="0.25">
      <c r="A299" s="6">
        <v>204</v>
      </c>
      <c r="B299" s="32">
        <f t="shared" ca="1" si="80"/>
        <v>50601</v>
      </c>
      <c r="C299" s="24">
        <f t="shared" si="79"/>
        <v>0</v>
      </c>
      <c r="D299" s="20"/>
      <c r="E299"/>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c r="DZ299"/>
      <c r="EA299"/>
      <c r="EB299"/>
      <c r="EC299"/>
      <c r="ED299"/>
      <c r="EE299"/>
      <c r="EF299"/>
      <c r="EG299"/>
      <c r="EH299"/>
      <c r="EI299"/>
      <c r="EJ299"/>
      <c r="EK299"/>
      <c r="EL299"/>
      <c r="EM299"/>
      <c r="EN299"/>
      <c r="EO299"/>
      <c r="EP299"/>
      <c r="EQ299"/>
      <c r="ER299"/>
      <c r="ES299"/>
      <c r="ET299"/>
      <c r="EU299"/>
      <c r="EV299"/>
      <c r="EW299"/>
      <c r="EX299"/>
      <c r="EY299"/>
      <c r="EZ299"/>
      <c r="FA299"/>
      <c r="FB299"/>
      <c r="FC299"/>
      <c r="FD299"/>
      <c r="FE299"/>
      <c r="FF299"/>
      <c r="FG299"/>
      <c r="FH299"/>
      <c r="FI299"/>
      <c r="FJ299"/>
      <c r="FK299"/>
      <c r="FL299"/>
      <c r="FM299"/>
      <c r="FN299"/>
      <c r="FO299"/>
      <c r="FP299"/>
      <c r="FQ299"/>
      <c r="FR299"/>
      <c r="FS299"/>
      <c r="FT299"/>
      <c r="FU299"/>
      <c r="FV299"/>
      <c r="FW299"/>
      <c r="FX299"/>
      <c r="FY299"/>
      <c r="FZ299"/>
      <c r="GA299"/>
      <c r="GB299"/>
      <c r="GC299"/>
      <c r="GD299"/>
      <c r="GE299"/>
      <c r="GF299"/>
      <c r="GG299"/>
      <c r="GH299"/>
      <c r="GI299"/>
      <c r="GJ299"/>
      <c r="GK299"/>
      <c r="GL299"/>
      <c r="GM299"/>
      <c r="GN299"/>
      <c r="GO299"/>
      <c r="GP299"/>
      <c r="GQ299"/>
      <c r="GR299"/>
      <c r="GS299"/>
      <c r="GT299"/>
      <c r="GU299"/>
      <c r="GV299"/>
      <c r="GW299"/>
      <c r="GX299"/>
      <c r="GY299"/>
      <c r="GZ299"/>
      <c r="HA299"/>
      <c r="HB299"/>
      <c r="HC299"/>
      <c r="HD299"/>
      <c r="HE299"/>
      <c r="HF299"/>
      <c r="HG299"/>
      <c r="HH299"/>
      <c r="HI299"/>
      <c r="HJ299"/>
      <c r="HK299"/>
      <c r="HL299"/>
      <c r="HM299"/>
      <c r="HN299"/>
      <c r="HO299"/>
      <c r="HP299"/>
      <c r="HQ299"/>
      <c r="HR299"/>
      <c r="HS299"/>
      <c r="HT299"/>
      <c r="HU299"/>
      <c r="HV299"/>
      <c r="HW299"/>
      <c r="HX299"/>
      <c r="HY299"/>
      <c r="HZ299"/>
      <c r="IA299"/>
      <c r="IB299"/>
      <c r="IC299"/>
      <c r="ID299"/>
      <c r="IE299"/>
      <c r="IF299"/>
      <c r="IG299"/>
      <c r="IH299"/>
      <c r="II299"/>
      <c r="IJ299"/>
      <c r="IK299"/>
      <c r="IL299"/>
    </row>
    <row r="300" spans="1:246" s="6" customFormat="1" ht="15" hidden="1" x14ac:dyDescent="0.25">
      <c r="A300" s="6">
        <v>205</v>
      </c>
      <c r="B300" s="32">
        <f t="shared" ca="1" si="80"/>
        <v>50632</v>
      </c>
      <c r="C300" s="24">
        <f t="shared" ref="C300:C311" si="81">Q67</f>
        <v>0</v>
      </c>
      <c r="D300" s="20"/>
      <c r="E300"/>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c r="DT300"/>
      <c r="DU300"/>
      <c r="DV300"/>
      <c r="DW300"/>
      <c r="DX300"/>
      <c r="DY300"/>
      <c r="DZ300"/>
      <c r="EA300"/>
      <c r="EB300"/>
      <c r="EC300"/>
      <c r="ED300"/>
      <c r="EE300"/>
      <c r="EF300"/>
      <c r="EG300"/>
      <c r="EH300"/>
      <c r="EI300"/>
      <c r="EJ300"/>
      <c r="EK300"/>
      <c r="EL300"/>
      <c r="EM300"/>
      <c r="EN300"/>
      <c r="EO300"/>
      <c r="EP300"/>
      <c r="EQ300"/>
      <c r="ER300"/>
      <c r="ES300"/>
      <c r="ET300"/>
      <c r="EU300"/>
      <c r="EV300"/>
      <c r="EW300"/>
      <c r="EX300"/>
      <c r="EY300"/>
      <c r="EZ300"/>
      <c r="FA300"/>
      <c r="FB300"/>
      <c r="FC300"/>
      <c r="FD300"/>
      <c r="FE300"/>
      <c r="FF300"/>
      <c r="FG300"/>
      <c r="FH300"/>
      <c r="FI300"/>
      <c r="FJ300"/>
      <c r="FK300"/>
      <c r="FL300"/>
      <c r="FM300"/>
      <c r="FN300"/>
      <c r="FO300"/>
      <c r="FP300"/>
      <c r="FQ300"/>
      <c r="FR300"/>
      <c r="FS300"/>
      <c r="FT300"/>
      <c r="FU300"/>
      <c r="FV300"/>
      <c r="FW300"/>
      <c r="FX300"/>
      <c r="FY300"/>
      <c r="FZ300"/>
      <c r="GA300"/>
      <c r="GB300"/>
      <c r="GC300"/>
      <c r="GD300"/>
      <c r="GE300"/>
      <c r="GF300"/>
      <c r="GG300"/>
      <c r="GH300"/>
      <c r="GI300"/>
      <c r="GJ300"/>
      <c r="GK300"/>
      <c r="GL300"/>
      <c r="GM300"/>
      <c r="GN300"/>
      <c r="GO300"/>
      <c r="GP300"/>
      <c r="GQ300"/>
      <c r="GR300"/>
      <c r="GS300"/>
      <c r="GT300"/>
      <c r="GU300"/>
      <c r="GV300"/>
      <c r="GW300"/>
      <c r="GX300"/>
      <c r="GY300"/>
      <c r="GZ300"/>
      <c r="HA300"/>
      <c r="HB300"/>
      <c r="HC300"/>
      <c r="HD300"/>
      <c r="HE300"/>
      <c r="HF300"/>
      <c r="HG300"/>
      <c r="HH300"/>
      <c r="HI300"/>
      <c r="HJ300"/>
      <c r="HK300"/>
      <c r="HL300"/>
      <c r="HM300"/>
      <c r="HN300"/>
      <c r="HO300"/>
      <c r="HP300"/>
      <c r="HQ300"/>
      <c r="HR300"/>
      <c r="HS300"/>
      <c r="HT300"/>
      <c r="HU300"/>
      <c r="HV300"/>
      <c r="HW300"/>
      <c r="HX300"/>
      <c r="HY300"/>
      <c r="HZ300"/>
      <c r="IA300"/>
      <c r="IB300"/>
      <c r="IC300"/>
      <c r="ID300"/>
      <c r="IE300"/>
      <c r="IF300"/>
      <c r="IG300"/>
      <c r="IH300"/>
      <c r="II300"/>
      <c r="IJ300"/>
      <c r="IK300"/>
      <c r="IL300"/>
    </row>
    <row r="301" spans="1:246" s="6" customFormat="1" ht="15" hidden="1" x14ac:dyDescent="0.25">
      <c r="A301" s="6">
        <v>206</v>
      </c>
      <c r="B301" s="32">
        <f t="shared" ca="1" si="80"/>
        <v>50663</v>
      </c>
      <c r="C301" s="24">
        <f t="shared" si="81"/>
        <v>0</v>
      </c>
      <c r="D301" s="20"/>
      <c r="E301"/>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c r="DU301"/>
      <c r="DV301"/>
      <c r="DW301"/>
      <c r="DX301"/>
      <c r="DY301"/>
      <c r="DZ301"/>
      <c r="EA301"/>
      <c r="EB301"/>
      <c r="EC301"/>
      <c r="ED301"/>
      <c r="EE301"/>
      <c r="EF301"/>
      <c r="EG301"/>
      <c r="EH301"/>
      <c r="EI301"/>
      <c r="EJ301"/>
      <c r="EK301"/>
      <c r="EL301"/>
      <c r="EM301"/>
      <c r="EN301"/>
      <c r="EO301"/>
      <c r="EP301"/>
      <c r="EQ301"/>
      <c r="ER301"/>
      <c r="ES301"/>
      <c r="ET301"/>
      <c r="EU301"/>
      <c r="EV301"/>
      <c r="EW301"/>
      <c r="EX301"/>
      <c r="EY301"/>
      <c r="EZ301"/>
      <c r="FA301"/>
      <c r="FB301"/>
      <c r="FC301"/>
      <c r="FD301"/>
      <c r="FE301"/>
      <c r="FF301"/>
      <c r="FG301"/>
      <c r="FH301"/>
      <c r="FI301"/>
      <c r="FJ301"/>
      <c r="FK301"/>
      <c r="FL301"/>
      <c r="FM301"/>
      <c r="FN301"/>
      <c r="FO301"/>
      <c r="FP301"/>
      <c r="FQ301"/>
      <c r="FR301"/>
      <c r="FS301"/>
      <c r="FT301"/>
      <c r="FU301"/>
      <c r="FV301"/>
      <c r="FW301"/>
      <c r="FX301"/>
      <c r="FY301"/>
      <c r="FZ301"/>
      <c r="GA301"/>
      <c r="GB301"/>
      <c r="GC301"/>
      <c r="GD301"/>
      <c r="GE301"/>
      <c r="GF301"/>
      <c r="GG301"/>
      <c r="GH301"/>
      <c r="GI301"/>
      <c r="GJ301"/>
      <c r="GK301"/>
      <c r="GL301"/>
      <c r="GM301"/>
      <c r="GN301"/>
      <c r="GO301"/>
      <c r="GP301"/>
      <c r="GQ301"/>
      <c r="GR301"/>
      <c r="GS301"/>
      <c r="GT301"/>
      <c r="GU301"/>
      <c r="GV301"/>
      <c r="GW301"/>
      <c r="GX301"/>
      <c r="GY301"/>
      <c r="GZ301"/>
      <c r="HA301"/>
      <c r="HB301"/>
      <c r="HC301"/>
      <c r="HD301"/>
      <c r="HE301"/>
      <c r="HF301"/>
      <c r="HG301"/>
      <c r="HH301"/>
      <c r="HI301"/>
      <c r="HJ301"/>
      <c r="HK301"/>
      <c r="HL301"/>
      <c r="HM301"/>
      <c r="HN301"/>
      <c r="HO301"/>
      <c r="HP301"/>
      <c r="HQ301"/>
      <c r="HR301"/>
      <c r="HS301"/>
      <c r="HT301"/>
      <c r="HU301"/>
      <c r="HV301"/>
      <c r="HW301"/>
      <c r="HX301"/>
      <c r="HY301"/>
      <c r="HZ301"/>
      <c r="IA301"/>
      <c r="IB301"/>
      <c r="IC301"/>
      <c r="ID301"/>
      <c r="IE301"/>
      <c r="IF301"/>
      <c r="IG301"/>
      <c r="IH301"/>
      <c r="II301"/>
      <c r="IJ301"/>
      <c r="IK301"/>
      <c r="IL301"/>
    </row>
    <row r="302" spans="1:246" s="6" customFormat="1" ht="15" hidden="1" x14ac:dyDescent="0.25">
      <c r="A302" s="6">
        <v>207</v>
      </c>
      <c r="B302" s="32">
        <f t="shared" ca="1" si="80"/>
        <v>50693</v>
      </c>
      <c r="C302" s="24">
        <f t="shared" si="81"/>
        <v>0</v>
      </c>
      <c r="D302" s="20"/>
      <c r="E302"/>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c r="EF302"/>
      <c r="EG302"/>
      <c r="EH302"/>
      <c r="EI302"/>
      <c r="EJ302"/>
      <c r="EK302"/>
      <c r="EL302"/>
      <c r="EM302"/>
      <c r="EN302"/>
      <c r="EO302"/>
      <c r="EP302"/>
      <c r="EQ302"/>
      <c r="ER302"/>
      <c r="ES302"/>
      <c r="ET302"/>
      <c r="EU302"/>
      <c r="EV302"/>
      <c r="EW302"/>
      <c r="EX302"/>
      <c r="EY302"/>
      <c r="EZ302"/>
      <c r="FA302"/>
      <c r="FB302"/>
      <c r="FC302"/>
      <c r="FD302"/>
      <c r="FE302"/>
      <c r="FF302"/>
      <c r="FG302"/>
      <c r="FH302"/>
      <c r="FI302"/>
      <c r="FJ302"/>
      <c r="FK302"/>
      <c r="FL302"/>
      <c r="FM302"/>
      <c r="FN302"/>
      <c r="FO302"/>
      <c r="FP302"/>
      <c r="FQ302"/>
      <c r="FR302"/>
      <c r="FS302"/>
      <c r="FT302"/>
      <c r="FU302"/>
      <c r="FV302"/>
      <c r="FW302"/>
      <c r="FX302"/>
      <c r="FY302"/>
      <c r="FZ302"/>
      <c r="GA302"/>
      <c r="GB302"/>
      <c r="GC302"/>
      <c r="GD302"/>
      <c r="GE302"/>
      <c r="GF302"/>
      <c r="GG302"/>
      <c r="GH302"/>
      <c r="GI302"/>
      <c r="GJ302"/>
      <c r="GK302"/>
      <c r="GL302"/>
      <c r="GM302"/>
      <c r="GN302"/>
      <c r="GO302"/>
      <c r="GP302"/>
      <c r="GQ302"/>
      <c r="GR302"/>
      <c r="GS302"/>
      <c r="GT302"/>
      <c r="GU302"/>
      <c r="GV302"/>
      <c r="GW302"/>
      <c r="GX302"/>
      <c r="GY302"/>
      <c r="GZ302"/>
      <c r="HA302"/>
      <c r="HB302"/>
      <c r="HC302"/>
      <c r="HD302"/>
      <c r="HE302"/>
      <c r="HF302"/>
      <c r="HG302"/>
      <c r="HH302"/>
      <c r="HI302"/>
      <c r="HJ302"/>
      <c r="HK302"/>
      <c r="HL302"/>
      <c r="HM302"/>
      <c r="HN302"/>
      <c r="HO302"/>
      <c r="HP302"/>
      <c r="HQ302"/>
      <c r="HR302"/>
      <c r="HS302"/>
      <c r="HT302"/>
      <c r="HU302"/>
      <c r="HV302"/>
      <c r="HW302"/>
      <c r="HX302"/>
      <c r="HY302"/>
      <c r="HZ302"/>
      <c r="IA302"/>
      <c r="IB302"/>
      <c r="IC302"/>
      <c r="ID302"/>
      <c r="IE302"/>
      <c r="IF302"/>
      <c r="IG302"/>
      <c r="IH302"/>
      <c r="II302"/>
      <c r="IJ302"/>
      <c r="IK302"/>
      <c r="IL302"/>
    </row>
    <row r="303" spans="1:246" s="6" customFormat="1" ht="15" hidden="1" x14ac:dyDescent="0.25">
      <c r="A303" s="6">
        <v>208</v>
      </c>
      <c r="B303" s="32">
        <f t="shared" ca="1" si="80"/>
        <v>50724</v>
      </c>
      <c r="C303" s="24">
        <f t="shared" si="81"/>
        <v>0</v>
      </c>
      <c r="D303" s="20"/>
      <c r="E30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c r="DU303"/>
      <c r="DV303"/>
      <c r="DW303"/>
      <c r="DX303"/>
      <c r="DY303"/>
      <c r="DZ303"/>
      <c r="EA303"/>
      <c r="EB303"/>
      <c r="EC303"/>
      <c r="ED303"/>
      <c r="EE303"/>
      <c r="EF303"/>
      <c r="EG303"/>
      <c r="EH303"/>
      <c r="EI303"/>
      <c r="EJ303"/>
      <c r="EK303"/>
      <c r="EL303"/>
      <c r="EM303"/>
      <c r="EN303"/>
      <c r="EO303"/>
      <c r="EP303"/>
      <c r="EQ303"/>
      <c r="ER303"/>
      <c r="ES303"/>
      <c r="ET303"/>
      <c r="EU303"/>
      <c r="EV303"/>
      <c r="EW303"/>
      <c r="EX303"/>
      <c r="EY303"/>
      <c r="EZ303"/>
      <c r="FA303"/>
      <c r="FB303"/>
      <c r="FC303"/>
      <c r="FD303"/>
      <c r="FE303"/>
      <c r="FF303"/>
      <c r="FG303"/>
      <c r="FH303"/>
      <c r="FI303"/>
      <c r="FJ303"/>
      <c r="FK303"/>
      <c r="FL303"/>
      <c r="FM303"/>
      <c r="FN303"/>
      <c r="FO303"/>
      <c r="FP303"/>
      <c r="FQ303"/>
      <c r="FR303"/>
      <c r="FS303"/>
      <c r="FT303"/>
      <c r="FU303"/>
      <c r="FV303"/>
      <c r="FW303"/>
      <c r="FX303"/>
      <c r="FY303"/>
      <c r="FZ303"/>
      <c r="GA303"/>
      <c r="GB303"/>
      <c r="GC303"/>
      <c r="GD303"/>
      <c r="GE303"/>
      <c r="GF303"/>
      <c r="GG303"/>
      <c r="GH303"/>
      <c r="GI303"/>
      <c r="GJ303"/>
      <c r="GK303"/>
      <c r="GL303"/>
      <c r="GM303"/>
      <c r="GN303"/>
      <c r="GO303"/>
      <c r="GP303"/>
      <c r="GQ303"/>
      <c r="GR303"/>
      <c r="GS303"/>
      <c r="GT303"/>
      <c r="GU303"/>
      <c r="GV303"/>
      <c r="GW303"/>
      <c r="GX303"/>
      <c r="GY303"/>
      <c r="GZ303"/>
      <c r="HA303"/>
      <c r="HB303"/>
      <c r="HC303"/>
      <c r="HD303"/>
      <c r="HE303"/>
      <c r="HF303"/>
      <c r="HG303"/>
      <c r="HH303"/>
      <c r="HI303"/>
      <c r="HJ303"/>
      <c r="HK303"/>
      <c r="HL303"/>
      <c r="HM303"/>
      <c r="HN303"/>
      <c r="HO303"/>
      <c r="HP303"/>
      <c r="HQ303"/>
      <c r="HR303"/>
      <c r="HS303"/>
      <c r="HT303"/>
      <c r="HU303"/>
      <c r="HV303"/>
      <c r="HW303"/>
      <c r="HX303"/>
      <c r="HY303"/>
      <c r="HZ303"/>
      <c r="IA303"/>
      <c r="IB303"/>
      <c r="IC303"/>
      <c r="ID303"/>
      <c r="IE303"/>
      <c r="IF303"/>
      <c r="IG303"/>
      <c r="IH303"/>
      <c r="II303"/>
      <c r="IJ303"/>
      <c r="IK303"/>
      <c r="IL303"/>
    </row>
    <row r="304" spans="1:246" s="6" customFormat="1" ht="15" hidden="1" x14ac:dyDescent="0.25">
      <c r="A304" s="6">
        <v>209</v>
      </c>
      <c r="B304" s="32">
        <f t="shared" ca="1" si="80"/>
        <v>50754</v>
      </c>
      <c r="C304" s="24">
        <f t="shared" si="81"/>
        <v>0</v>
      </c>
      <c r="D304" s="20"/>
      <c r="E304"/>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c r="DT304"/>
      <c r="DU304"/>
      <c r="DV304"/>
      <c r="DW304"/>
      <c r="DX304"/>
      <c r="DY304"/>
      <c r="DZ304"/>
      <c r="EA304"/>
      <c r="EB304"/>
      <c r="EC304"/>
      <c r="ED304"/>
      <c r="EE304"/>
      <c r="EF304"/>
      <c r="EG304"/>
      <c r="EH304"/>
      <c r="EI304"/>
      <c r="EJ304"/>
      <c r="EK304"/>
      <c r="EL304"/>
      <c r="EM304"/>
      <c r="EN304"/>
      <c r="EO304"/>
      <c r="EP304"/>
      <c r="EQ304"/>
      <c r="ER304"/>
      <c r="ES304"/>
      <c r="ET304"/>
      <c r="EU304"/>
      <c r="EV304"/>
      <c r="EW304"/>
      <c r="EX304"/>
      <c r="EY304"/>
      <c r="EZ304"/>
      <c r="FA304"/>
      <c r="FB304"/>
      <c r="FC304"/>
      <c r="FD304"/>
      <c r="FE304"/>
      <c r="FF304"/>
      <c r="FG304"/>
      <c r="FH304"/>
      <c r="FI304"/>
      <c r="FJ304"/>
      <c r="FK304"/>
      <c r="FL304"/>
      <c r="FM304"/>
      <c r="FN304"/>
      <c r="FO304"/>
      <c r="FP304"/>
      <c r="FQ304"/>
      <c r="FR304"/>
      <c r="FS304"/>
      <c r="FT304"/>
      <c r="FU304"/>
      <c r="FV304"/>
      <c r="FW304"/>
      <c r="FX304"/>
      <c r="FY304"/>
      <c r="FZ304"/>
      <c r="GA304"/>
      <c r="GB304"/>
      <c r="GC304"/>
      <c r="GD304"/>
      <c r="GE304"/>
      <c r="GF304"/>
      <c r="GG304"/>
      <c r="GH304"/>
      <c r="GI304"/>
      <c r="GJ304"/>
      <c r="GK304"/>
      <c r="GL304"/>
      <c r="GM304"/>
      <c r="GN304"/>
      <c r="GO304"/>
      <c r="GP304"/>
      <c r="GQ304"/>
      <c r="GR304"/>
      <c r="GS304"/>
      <c r="GT304"/>
      <c r="GU304"/>
      <c r="GV304"/>
      <c r="GW304"/>
      <c r="GX304"/>
      <c r="GY304"/>
      <c r="GZ304"/>
      <c r="HA304"/>
      <c r="HB304"/>
      <c r="HC304"/>
      <c r="HD304"/>
      <c r="HE304"/>
      <c r="HF304"/>
      <c r="HG304"/>
      <c r="HH304"/>
      <c r="HI304"/>
      <c r="HJ304"/>
      <c r="HK304"/>
      <c r="HL304"/>
      <c r="HM304"/>
      <c r="HN304"/>
      <c r="HO304"/>
      <c r="HP304"/>
      <c r="HQ304"/>
      <c r="HR304"/>
      <c r="HS304"/>
      <c r="HT304"/>
      <c r="HU304"/>
      <c r="HV304"/>
      <c r="HW304"/>
      <c r="HX304"/>
      <c r="HY304"/>
      <c r="HZ304"/>
      <c r="IA304"/>
      <c r="IB304"/>
      <c r="IC304"/>
      <c r="ID304"/>
      <c r="IE304"/>
      <c r="IF304"/>
      <c r="IG304"/>
      <c r="IH304"/>
      <c r="II304"/>
      <c r="IJ304"/>
      <c r="IK304"/>
      <c r="IL304"/>
    </row>
    <row r="305" spans="1:246" s="6" customFormat="1" ht="15" hidden="1" x14ac:dyDescent="0.25">
      <c r="A305" s="6">
        <v>210</v>
      </c>
      <c r="B305" s="32">
        <f t="shared" ca="1" si="80"/>
        <v>50785</v>
      </c>
      <c r="C305" s="24">
        <f t="shared" si="81"/>
        <v>0</v>
      </c>
      <c r="D305" s="20"/>
      <c r="E305"/>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c r="DT305"/>
      <c r="DU305"/>
      <c r="DV305"/>
      <c r="DW305"/>
      <c r="DX305"/>
      <c r="DY305"/>
      <c r="DZ305"/>
      <c r="EA305"/>
      <c r="EB305"/>
      <c r="EC305"/>
      <c r="ED305"/>
      <c r="EE305"/>
      <c r="EF305"/>
      <c r="EG305"/>
      <c r="EH305"/>
      <c r="EI305"/>
      <c r="EJ305"/>
      <c r="EK305"/>
      <c r="EL305"/>
      <c r="EM305"/>
      <c r="EN305"/>
      <c r="EO305"/>
      <c r="EP305"/>
      <c r="EQ305"/>
      <c r="ER305"/>
      <c r="ES305"/>
      <c r="ET305"/>
      <c r="EU305"/>
      <c r="EV305"/>
      <c r="EW305"/>
      <c r="EX305"/>
      <c r="EY305"/>
      <c r="EZ305"/>
      <c r="FA305"/>
      <c r="FB305"/>
      <c r="FC305"/>
      <c r="FD305"/>
      <c r="FE305"/>
      <c r="FF305"/>
      <c r="FG305"/>
      <c r="FH305"/>
      <c r="FI305"/>
      <c r="FJ305"/>
      <c r="FK305"/>
      <c r="FL305"/>
      <c r="FM305"/>
      <c r="FN305"/>
      <c r="FO305"/>
      <c r="FP305"/>
      <c r="FQ305"/>
      <c r="FR305"/>
      <c r="FS305"/>
      <c r="FT305"/>
      <c r="FU305"/>
      <c r="FV305"/>
      <c r="FW305"/>
      <c r="FX305"/>
      <c r="FY305"/>
      <c r="FZ305"/>
      <c r="GA305"/>
      <c r="GB305"/>
      <c r="GC305"/>
      <c r="GD305"/>
      <c r="GE305"/>
      <c r="GF305"/>
      <c r="GG305"/>
      <c r="GH305"/>
      <c r="GI305"/>
      <c r="GJ305"/>
      <c r="GK305"/>
      <c r="GL305"/>
      <c r="GM305"/>
      <c r="GN305"/>
      <c r="GO305"/>
      <c r="GP305"/>
      <c r="GQ305"/>
      <c r="GR305"/>
      <c r="GS305"/>
      <c r="GT305"/>
      <c r="GU305"/>
      <c r="GV305"/>
      <c r="GW305"/>
      <c r="GX305"/>
      <c r="GY305"/>
      <c r="GZ305"/>
      <c r="HA305"/>
      <c r="HB305"/>
      <c r="HC305"/>
      <c r="HD305"/>
      <c r="HE305"/>
      <c r="HF305"/>
      <c r="HG305"/>
      <c r="HH305"/>
      <c r="HI305"/>
      <c r="HJ305"/>
      <c r="HK305"/>
      <c r="HL305"/>
      <c r="HM305"/>
      <c r="HN305"/>
      <c r="HO305"/>
      <c r="HP305"/>
      <c r="HQ305"/>
      <c r="HR305"/>
      <c r="HS305"/>
      <c r="HT305"/>
      <c r="HU305"/>
      <c r="HV305"/>
      <c r="HW305"/>
      <c r="HX305"/>
      <c r="HY305"/>
      <c r="HZ305"/>
      <c r="IA305"/>
      <c r="IB305"/>
      <c r="IC305"/>
      <c r="ID305"/>
      <c r="IE305"/>
      <c r="IF305"/>
      <c r="IG305"/>
      <c r="IH305"/>
      <c r="II305"/>
      <c r="IJ305"/>
      <c r="IK305"/>
      <c r="IL305"/>
    </row>
    <row r="306" spans="1:246" s="6" customFormat="1" ht="15" hidden="1" x14ac:dyDescent="0.25">
      <c r="A306" s="6">
        <v>211</v>
      </c>
      <c r="B306" s="32">
        <f t="shared" ca="1" si="80"/>
        <v>50816</v>
      </c>
      <c r="C306" s="24">
        <f t="shared" si="81"/>
        <v>0</v>
      </c>
      <c r="D306" s="20"/>
      <c r="E306"/>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c r="DT306"/>
      <c r="DU306"/>
      <c r="DV306"/>
      <c r="DW306"/>
      <c r="DX306"/>
      <c r="DY306"/>
      <c r="DZ306"/>
      <c r="EA306"/>
      <c r="EB306"/>
      <c r="EC306"/>
      <c r="ED306"/>
      <c r="EE306"/>
      <c r="EF306"/>
      <c r="EG306"/>
      <c r="EH306"/>
      <c r="EI306"/>
      <c r="EJ306"/>
      <c r="EK306"/>
      <c r="EL306"/>
      <c r="EM306"/>
      <c r="EN306"/>
      <c r="EO306"/>
      <c r="EP306"/>
      <c r="EQ306"/>
      <c r="ER306"/>
      <c r="ES306"/>
      <c r="ET306"/>
      <c r="EU306"/>
      <c r="EV306"/>
      <c r="EW306"/>
      <c r="EX306"/>
      <c r="EY306"/>
      <c r="EZ306"/>
      <c r="FA306"/>
      <c r="FB306"/>
      <c r="FC306"/>
      <c r="FD306"/>
      <c r="FE306"/>
      <c r="FF306"/>
      <c r="FG306"/>
      <c r="FH306"/>
      <c r="FI306"/>
      <c r="FJ306"/>
      <c r="FK306"/>
      <c r="FL306"/>
      <c r="FM306"/>
      <c r="FN306"/>
      <c r="FO306"/>
      <c r="FP306"/>
      <c r="FQ306"/>
      <c r="FR306"/>
      <c r="FS306"/>
      <c r="FT306"/>
      <c r="FU306"/>
      <c r="FV306"/>
      <c r="FW306"/>
      <c r="FX306"/>
      <c r="FY306"/>
      <c r="FZ306"/>
      <c r="GA306"/>
      <c r="GB306"/>
      <c r="GC306"/>
      <c r="GD306"/>
      <c r="GE306"/>
      <c r="GF306"/>
      <c r="GG306"/>
      <c r="GH306"/>
      <c r="GI306"/>
      <c r="GJ306"/>
      <c r="GK306"/>
      <c r="GL306"/>
      <c r="GM306"/>
      <c r="GN306"/>
      <c r="GO306"/>
      <c r="GP306"/>
      <c r="GQ306"/>
      <c r="GR306"/>
      <c r="GS306"/>
      <c r="GT306"/>
      <c r="GU306"/>
      <c r="GV306"/>
      <c r="GW306"/>
      <c r="GX306"/>
      <c r="GY306"/>
      <c r="GZ306"/>
      <c r="HA306"/>
      <c r="HB306"/>
      <c r="HC306"/>
      <c r="HD306"/>
      <c r="HE306"/>
      <c r="HF306"/>
      <c r="HG306"/>
      <c r="HH306"/>
      <c r="HI306"/>
      <c r="HJ306"/>
      <c r="HK306"/>
      <c r="HL306"/>
      <c r="HM306"/>
      <c r="HN306"/>
      <c r="HO306"/>
      <c r="HP306"/>
      <c r="HQ306"/>
      <c r="HR306"/>
      <c r="HS306"/>
      <c r="HT306"/>
      <c r="HU306"/>
      <c r="HV306"/>
      <c r="HW306"/>
      <c r="HX306"/>
      <c r="HY306"/>
      <c r="HZ306"/>
      <c r="IA306"/>
      <c r="IB306"/>
      <c r="IC306"/>
      <c r="ID306"/>
      <c r="IE306"/>
      <c r="IF306"/>
      <c r="IG306"/>
      <c r="IH306"/>
      <c r="II306"/>
      <c r="IJ306"/>
      <c r="IK306"/>
      <c r="IL306"/>
    </row>
    <row r="307" spans="1:246" s="6" customFormat="1" ht="15" hidden="1" x14ac:dyDescent="0.25">
      <c r="A307" s="6">
        <v>212</v>
      </c>
      <c r="B307" s="32">
        <f t="shared" ca="1" si="80"/>
        <v>50844</v>
      </c>
      <c r="C307" s="24">
        <f t="shared" si="81"/>
        <v>0</v>
      </c>
      <c r="D307" s="20"/>
      <c r="E307"/>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c r="DT307"/>
      <c r="DU307"/>
      <c r="DV307"/>
      <c r="DW307"/>
      <c r="DX307"/>
      <c r="DY307"/>
      <c r="DZ307"/>
      <c r="EA307"/>
      <c r="EB307"/>
      <c r="EC307"/>
      <c r="ED307"/>
      <c r="EE307"/>
      <c r="EF307"/>
      <c r="EG307"/>
      <c r="EH307"/>
      <c r="EI307"/>
      <c r="EJ307"/>
      <c r="EK307"/>
      <c r="EL307"/>
      <c r="EM307"/>
      <c r="EN307"/>
      <c r="EO307"/>
      <c r="EP307"/>
      <c r="EQ307"/>
      <c r="ER307"/>
      <c r="ES307"/>
      <c r="ET307"/>
      <c r="EU307"/>
      <c r="EV307"/>
      <c r="EW307"/>
      <c r="EX307"/>
      <c r="EY307"/>
      <c r="EZ307"/>
      <c r="FA307"/>
      <c r="FB307"/>
      <c r="FC307"/>
      <c r="FD307"/>
      <c r="FE307"/>
      <c r="FF307"/>
      <c r="FG307"/>
      <c r="FH307"/>
      <c r="FI307"/>
      <c r="FJ307"/>
      <c r="FK307"/>
      <c r="FL307"/>
      <c r="FM307"/>
      <c r="FN307"/>
      <c r="FO307"/>
      <c r="FP307"/>
      <c r="FQ307"/>
      <c r="FR307"/>
      <c r="FS307"/>
      <c r="FT307"/>
      <c r="FU307"/>
      <c r="FV307"/>
      <c r="FW307"/>
      <c r="FX307"/>
      <c r="FY307"/>
      <c r="FZ307"/>
      <c r="GA307"/>
      <c r="GB307"/>
      <c r="GC307"/>
      <c r="GD307"/>
      <c r="GE307"/>
      <c r="GF307"/>
      <c r="GG307"/>
      <c r="GH307"/>
      <c r="GI307"/>
      <c r="GJ307"/>
      <c r="GK307"/>
      <c r="GL307"/>
      <c r="GM307"/>
      <c r="GN307"/>
      <c r="GO307"/>
      <c r="GP307"/>
      <c r="GQ307"/>
      <c r="GR307"/>
      <c r="GS307"/>
      <c r="GT307"/>
      <c r="GU307"/>
      <c r="GV307"/>
      <c r="GW307"/>
      <c r="GX307"/>
      <c r="GY307"/>
      <c r="GZ307"/>
      <c r="HA307"/>
      <c r="HB307"/>
      <c r="HC307"/>
      <c r="HD307"/>
      <c r="HE307"/>
      <c r="HF307"/>
      <c r="HG307"/>
      <c r="HH307"/>
      <c r="HI307"/>
      <c r="HJ307"/>
      <c r="HK307"/>
      <c r="HL307"/>
      <c r="HM307"/>
      <c r="HN307"/>
      <c r="HO307"/>
      <c r="HP307"/>
      <c r="HQ307"/>
      <c r="HR307"/>
      <c r="HS307"/>
      <c r="HT307"/>
      <c r="HU307"/>
      <c r="HV307"/>
      <c r="HW307"/>
      <c r="HX307"/>
      <c r="HY307"/>
      <c r="HZ307"/>
      <c r="IA307"/>
      <c r="IB307"/>
      <c r="IC307"/>
      <c r="ID307"/>
      <c r="IE307"/>
      <c r="IF307"/>
      <c r="IG307"/>
      <c r="IH307"/>
      <c r="II307"/>
      <c r="IJ307"/>
      <c r="IK307"/>
      <c r="IL307"/>
    </row>
    <row r="308" spans="1:246" s="6" customFormat="1" ht="15" hidden="1" x14ac:dyDescent="0.25">
      <c r="A308" s="6">
        <v>213</v>
      </c>
      <c r="B308" s="32">
        <f t="shared" ca="1" si="80"/>
        <v>50875</v>
      </c>
      <c r="C308" s="24">
        <f t="shared" si="81"/>
        <v>0</v>
      </c>
      <c r="D308" s="20"/>
      <c r="E308"/>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c r="DU308"/>
      <c r="DV308"/>
      <c r="DW308"/>
      <c r="DX308"/>
      <c r="DY308"/>
      <c r="DZ308"/>
      <c r="EA308"/>
      <c r="EB308"/>
      <c r="EC308"/>
      <c r="ED308"/>
      <c r="EE308"/>
      <c r="EF308"/>
      <c r="EG308"/>
      <c r="EH308"/>
      <c r="EI308"/>
      <c r="EJ308"/>
      <c r="EK308"/>
      <c r="EL308"/>
      <c r="EM308"/>
      <c r="EN308"/>
      <c r="EO308"/>
      <c r="EP308"/>
      <c r="EQ308"/>
      <c r="ER308"/>
      <c r="ES308"/>
      <c r="ET308"/>
      <c r="EU308"/>
      <c r="EV308"/>
      <c r="EW308"/>
      <c r="EX308"/>
      <c r="EY308"/>
      <c r="EZ308"/>
      <c r="FA308"/>
      <c r="FB308"/>
      <c r="FC308"/>
      <c r="FD308"/>
      <c r="FE308"/>
      <c r="FF308"/>
      <c r="FG308"/>
      <c r="FH308"/>
      <c r="FI308"/>
      <c r="FJ308"/>
      <c r="FK308"/>
      <c r="FL308"/>
      <c r="FM308"/>
      <c r="FN308"/>
      <c r="FO308"/>
      <c r="FP308"/>
      <c r="FQ308"/>
      <c r="FR308"/>
      <c r="FS308"/>
      <c r="FT308"/>
      <c r="FU308"/>
      <c r="FV308"/>
      <c r="FW308"/>
      <c r="FX308"/>
      <c r="FY308"/>
      <c r="FZ308"/>
      <c r="GA308"/>
      <c r="GB308"/>
      <c r="GC308"/>
      <c r="GD308"/>
      <c r="GE308"/>
      <c r="GF308"/>
      <c r="GG308"/>
      <c r="GH308"/>
      <c r="GI308"/>
      <c r="GJ308"/>
      <c r="GK308"/>
      <c r="GL308"/>
      <c r="GM308"/>
      <c r="GN308"/>
      <c r="GO308"/>
      <c r="GP308"/>
      <c r="GQ308"/>
      <c r="GR308"/>
      <c r="GS308"/>
      <c r="GT308"/>
      <c r="GU308"/>
      <c r="GV308"/>
      <c r="GW308"/>
      <c r="GX308"/>
      <c r="GY308"/>
      <c r="GZ308"/>
      <c r="HA308"/>
      <c r="HB308"/>
      <c r="HC308"/>
      <c r="HD308"/>
      <c r="HE308"/>
      <c r="HF308"/>
      <c r="HG308"/>
      <c r="HH308"/>
      <c r="HI308"/>
      <c r="HJ308"/>
      <c r="HK308"/>
      <c r="HL308"/>
      <c r="HM308"/>
      <c r="HN308"/>
      <c r="HO308"/>
      <c r="HP308"/>
      <c r="HQ308"/>
      <c r="HR308"/>
      <c r="HS308"/>
      <c r="HT308"/>
      <c r="HU308"/>
      <c r="HV308"/>
      <c r="HW308"/>
      <c r="HX308"/>
      <c r="HY308"/>
      <c r="HZ308"/>
      <c r="IA308"/>
      <c r="IB308"/>
      <c r="IC308"/>
      <c r="ID308"/>
      <c r="IE308"/>
      <c r="IF308"/>
      <c r="IG308"/>
      <c r="IH308"/>
      <c r="II308"/>
      <c r="IJ308"/>
      <c r="IK308"/>
      <c r="IL308"/>
    </row>
    <row r="309" spans="1:246" s="6" customFormat="1" ht="15" hidden="1" x14ac:dyDescent="0.25">
      <c r="A309" s="6">
        <v>214</v>
      </c>
      <c r="B309" s="32">
        <f t="shared" ca="1" si="80"/>
        <v>50905</v>
      </c>
      <c r="C309" s="24">
        <f t="shared" si="81"/>
        <v>0</v>
      </c>
      <c r="D309" s="20"/>
      <c r="E309"/>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c r="DU309"/>
      <c r="DV309"/>
      <c r="DW309"/>
      <c r="DX309"/>
      <c r="DY309"/>
      <c r="DZ309"/>
      <c r="EA309"/>
      <c r="EB309"/>
      <c r="EC309"/>
      <c r="ED309"/>
      <c r="EE309"/>
      <c r="EF309"/>
      <c r="EG309"/>
      <c r="EH309"/>
      <c r="EI309"/>
      <c r="EJ309"/>
      <c r="EK309"/>
      <c r="EL309"/>
      <c r="EM309"/>
      <c r="EN309"/>
      <c r="EO309"/>
      <c r="EP309"/>
      <c r="EQ309"/>
      <c r="ER309"/>
      <c r="ES309"/>
      <c r="ET309"/>
      <c r="EU309"/>
      <c r="EV309"/>
      <c r="EW309"/>
      <c r="EX309"/>
      <c r="EY309"/>
      <c r="EZ309"/>
      <c r="FA309"/>
      <c r="FB309"/>
      <c r="FC309"/>
      <c r="FD309"/>
      <c r="FE309"/>
      <c r="FF309"/>
      <c r="FG309"/>
      <c r="FH309"/>
      <c r="FI309"/>
      <c r="FJ309"/>
      <c r="FK309"/>
      <c r="FL309"/>
      <c r="FM309"/>
      <c r="FN309"/>
      <c r="FO309"/>
      <c r="FP309"/>
      <c r="FQ309"/>
      <c r="FR309"/>
      <c r="FS309"/>
      <c r="FT309"/>
      <c r="FU309"/>
      <c r="FV309"/>
      <c r="FW309"/>
      <c r="FX309"/>
      <c r="FY309"/>
      <c r="FZ309"/>
      <c r="GA309"/>
      <c r="GB309"/>
      <c r="GC309"/>
      <c r="GD309"/>
      <c r="GE309"/>
      <c r="GF309"/>
      <c r="GG309"/>
      <c r="GH309"/>
      <c r="GI309"/>
      <c r="GJ309"/>
      <c r="GK309"/>
      <c r="GL309"/>
      <c r="GM309"/>
      <c r="GN309"/>
      <c r="GO309"/>
      <c r="GP309"/>
      <c r="GQ309"/>
      <c r="GR309"/>
      <c r="GS309"/>
      <c r="GT309"/>
      <c r="GU309"/>
      <c r="GV309"/>
      <c r="GW309"/>
      <c r="GX309"/>
      <c r="GY309"/>
      <c r="GZ309"/>
      <c r="HA309"/>
      <c r="HB309"/>
      <c r="HC309"/>
      <c r="HD309"/>
      <c r="HE309"/>
      <c r="HF309"/>
      <c r="HG309"/>
      <c r="HH309"/>
      <c r="HI309"/>
      <c r="HJ309"/>
      <c r="HK309"/>
      <c r="HL309"/>
      <c r="HM309"/>
      <c r="HN309"/>
      <c r="HO309"/>
      <c r="HP309"/>
      <c r="HQ309"/>
      <c r="HR309"/>
      <c r="HS309"/>
      <c r="HT309"/>
      <c r="HU309"/>
      <c r="HV309"/>
      <c r="HW309"/>
      <c r="HX309"/>
      <c r="HY309"/>
      <c r="HZ309"/>
      <c r="IA309"/>
      <c r="IB309"/>
      <c r="IC309"/>
      <c r="ID309"/>
      <c r="IE309"/>
      <c r="IF309"/>
      <c r="IG309"/>
      <c r="IH309"/>
      <c r="II309"/>
      <c r="IJ309"/>
      <c r="IK309"/>
      <c r="IL309"/>
    </row>
    <row r="310" spans="1:246" s="6" customFormat="1" ht="15" hidden="1" x14ac:dyDescent="0.25">
      <c r="A310" s="6">
        <v>215</v>
      </c>
      <c r="B310" s="32">
        <f t="shared" ca="1" si="80"/>
        <v>50936</v>
      </c>
      <c r="C310" s="24">
        <f t="shared" si="81"/>
        <v>0</v>
      </c>
      <c r="D310" s="20"/>
      <c r="E310"/>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c r="DT310"/>
      <c r="DU310"/>
      <c r="DV310"/>
      <c r="DW310"/>
      <c r="DX310"/>
      <c r="DY310"/>
      <c r="DZ310"/>
      <c r="EA310"/>
      <c r="EB310"/>
      <c r="EC310"/>
      <c r="ED310"/>
      <c r="EE310"/>
      <c r="EF310"/>
      <c r="EG310"/>
      <c r="EH310"/>
      <c r="EI310"/>
      <c r="EJ310"/>
      <c r="EK310"/>
      <c r="EL310"/>
      <c r="EM310"/>
      <c r="EN310"/>
      <c r="EO310"/>
      <c r="EP310"/>
      <c r="EQ310"/>
      <c r="ER310"/>
      <c r="ES310"/>
      <c r="ET310"/>
      <c r="EU310"/>
      <c r="EV310"/>
      <c r="EW310"/>
      <c r="EX310"/>
      <c r="EY310"/>
      <c r="EZ310"/>
      <c r="FA310"/>
      <c r="FB310"/>
      <c r="FC310"/>
      <c r="FD310"/>
      <c r="FE310"/>
      <c r="FF310"/>
      <c r="FG310"/>
      <c r="FH310"/>
      <c r="FI310"/>
      <c r="FJ310"/>
      <c r="FK310"/>
      <c r="FL310"/>
      <c r="FM310"/>
      <c r="FN310"/>
      <c r="FO310"/>
      <c r="FP310"/>
      <c r="FQ310"/>
      <c r="FR310"/>
      <c r="FS310"/>
      <c r="FT310"/>
      <c r="FU310"/>
      <c r="FV310"/>
      <c r="FW310"/>
      <c r="FX310"/>
      <c r="FY310"/>
      <c r="FZ310"/>
      <c r="GA310"/>
      <c r="GB310"/>
      <c r="GC310"/>
      <c r="GD310"/>
      <c r="GE310"/>
      <c r="GF310"/>
      <c r="GG310"/>
      <c r="GH310"/>
      <c r="GI310"/>
      <c r="GJ310"/>
      <c r="GK310"/>
      <c r="GL310"/>
      <c r="GM310"/>
      <c r="GN310"/>
      <c r="GO310"/>
      <c r="GP310"/>
      <c r="GQ310"/>
      <c r="GR310"/>
      <c r="GS310"/>
      <c r="GT310"/>
      <c r="GU310"/>
      <c r="GV310"/>
      <c r="GW310"/>
      <c r="GX310"/>
      <c r="GY310"/>
      <c r="GZ310"/>
      <c r="HA310"/>
      <c r="HB310"/>
      <c r="HC310"/>
      <c r="HD310"/>
      <c r="HE310"/>
      <c r="HF310"/>
      <c r="HG310"/>
      <c r="HH310"/>
      <c r="HI310"/>
      <c r="HJ310"/>
      <c r="HK310"/>
      <c r="HL310"/>
      <c r="HM310"/>
      <c r="HN310"/>
      <c r="HO310"/>
      <c r="HP310"/>
      <c r="HQ310"/>
      <c r="HR310"/>
      <c r="HS310"/>
      <c r="HT310"/>
      <c r="HU310"/>
      <c r="HV310"/>
      <c r="HW310"/>
      <c r="HX310"/>
      <c r="HY310"/>
      <c r="HZ310"/>
      <c r="IA310"/>
      <c r="IB310"/>
      <c r="IC310"/>
      <c r="ID310"/>
      <c r="IE310"/>
      <c r="IF310"/>
      <c r="IG310"/>
      <c r="IH310"/>
      <c r="II310"/>
      <c r="IJ310"/>
      <c r="IK310"/>
      <c r="IL310"/>
    </row>
    <row r="311" spans="1:246" s="6" customFormat="1" ht="15" hidden="1" x14ac:dyDescent="0.25">
      <c r="A311" s="6">
        <v>216</v>
      </c>
      <c r="B311" s="32">
        <f t="shared" ca="1" si="80"/>
        <v>50966</v>
      </c>
      <c r="C311" s="24">
        <f t="shared" si="81"/>
        <v>0</v>
      </c>
      <c r="D311" s="20"/>
      <c r="E311"/>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c r="DT311"/>
      <c r="DU311"/>
      <c r="DV311"/>
      <c r="DW311"/>
      <c r="DX311"/>
      <c r="DY311"/>
      <c r="DZ311"/>
      <c r="EA311"/>
      <c r="EB311"/>
      <c r="EC311"/>
      <c r="ED311"/>
      <c r="EE311"/>
      <c r="EF311"/>
      <c r="EG311"/>
      <c r="EH311"/>
      <c r="EI311"/>
      <c r="EJ311"/>
      <c r="EK311"/>
      <c r="EL311"/>
      <c r="EM311"/>
      <c r="EN311"/>
      <c r="EO311"/>
      <c r="EP311"/>
      <c r="EQ311"/>
      <c r="ER311"/>
      <c r="ES311"/>
      <c r="ET311"/>
      <c r="EU311"/>
      <c r="EV311"/>
      <c r="EW311"/>
      <c r="EX311"/>
      <c r="EY311"/>
      <c r="EZ311"/>
      <c r="FA311"/>
      <c r="FB311"/>
      <c r="FC311"/>
      <c r="FD311"/>
      <c r="FE311"/>
      <c r="FF311"/>
      <c r="FG311"/>
      <c r="FH311"/>
      <c r="FI311"/>
      <c r="FJ311"/>
      <c r="FK311"/>
      <c r="FL311"/>
      <c r="FM311"/>
      <c r="FN311"/>
      <c r="FO311"/>
      <c r="FP311"/>
      <c r="FQ311"/>
      <c r="FR311"/>
      <c r="FS311"/>
      <c r="FT311"/>
      <c r="FU311"/>
      <c r="FV311"/>
      <c r="FW311"/>
      <c r="FX311"/>
      <c r="FY311"/>
      <c r="FZ311"/>
      <c r="GA311"/>
      <c r="GB311"/>
      <c r="GC311"/>
      <c r="GD311"/>
      <c r="GE311"/>
      <c r="GF311"/>
      <c r="GG311"/>
      <c r="GH311"/>
      <c r="GI311"/>
      <c r="GJ311"/>
      <c r="GK311"/>
      <c r="GL311"/>
      <c r="GM311"/>
      <c r="GN311"/>
      <c r="GO311"/>
      <c r="GP311"/>
      <c r="GQ311"/>
      <c r="GR311"/>
      <c r="GS311"/>
      <c r="GT311"/>
      <c r="GU311"/>
      <c r="GV311"/>
      <c r="GW311"/>
      <c r="GX311"/>
      <c r="GY311"/>
      <c r="GZ311"/>
      <c r="HA311"/>
      <c r="HB311"/>
      <c r="HC311"/>
      <c r="HD311"/>
      <c r="HE311"/>
      <c r="HF311"/>
      <c r="HG311"/>
      <c r="HH311"/>
      <c r="HI311"/>
      <c r="HJ311"/>
      <c r="HK311"/>
      <c r="HL311"/>
      <c r="HM311"/>
      <c r="HN311"/>
      <c r="HO311"/>
      <c r="HP311"/>
      <c r="HQ311"/>
      <c r="HR311"/>
      <c r="HS311"/>
      <c r="HT311"/>
      <c r="HU311"/>
      <c r="HV311"/>
      <c r="HW311"/>
      <c r="HX311"/>
      <c r="HY311"/>
      <c r="HZ311"/>
      <c r="IA311"/>
      <c r="IB311"/>
      <c r="IC311"/>
      <c r="ID311"/>
      <c r="IE311"/>
      <c r="IF311"/>
      <c r="IG311"/>
      <c r="IH311"/>
      <c r="II311"/>
      <c r="IJ311"/>
      <c r="IK311"/>
      <c r="IL311"/>
    </row>
    <row r="312" spans="1:246" s="6" customFormat="1" ht="15" hidden="1" x14ac:dyDescent="0.25">
      <c r="A312" s="6">
        <v>217</v>
      </c>
      <c r="B312" s="32">
        <f t="shared" ca="1" si="80"/>
        <v>50997</v>
      </c>
      <c r="C312" s="20">
        <f t="shared" ref="C312:C323" si="82">U67</f>
        <v>0</v>
      </c>
      <c r="D312" s="20"/>
      <c r="E312"/>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c r="DK312"/>
      <c r="DL312"/>
      <c r="DM312"/>
      <c r="DN312"/>
      <c r="DO312"/>
      <c r="DP312"/>
      <c r="DQ312"/>
      <c r="DR312"/>
      <c r="DS312"/>
      <c r="DT312"/>
      <c r="DU312"/>
      <c r="DV312"/>
      <c r="DW312"/>
      <c r="DX312"/>
      <c r="DY312"/>
      <c r="DZ312"/>
      <c r="EA312"/>
      <c r="EB312"/>
      <c r="EC312"/>
      <c r="ED312"/>
      <c r="EE312"/>
      <c r="EF312"/>
      <c r="EG312"/>
      <c r="EH312"/>
      <c r="EI312"/>
      <c r="EJ312"/>
      <c r="EK312"/>
      <c r="EL312"/>
      <c r="EM312"/>
      <c r="EN312"/>
      <c r="EO312"/>
      <c r="EP312"/>
      <c r="EQ312"/>
      <c r="ER312"/>
      <c r="ES312"/>
      <c r="ET312"/>
      <c r="EU312"/>
      <c r="EV312"/>
      <c r="EW312"/>
      <c r="EX312"/>
      <c r="EY312"/>
      <c r="EZ312"/>
      <c r="FA312"/>
      <c r="FB312"/>
      <c r="FC312"/>
      <c r="FD312"/>
      <c r="FE312"/>
      <c r="FF312"/>
      <c r="FG312"/>
      <c r="FH312"/>
      <c r="FI312"/>
      <c r="FJ312"/>
      <c r="FK312"/>
      <c r="FL312"/>
      <c r="FM312"/>
      <c r="FN312"/>
      <c r="FO312"/>
      <c r="FP312"/>
      <c r="FQ312"/>
      <c r="FR312"/>
      <c r="FS312"/>
      <c r="FT312"/>
      <c r="FU312"/>
      <c r="FV312"/>
      <c r="FW312"/>
      <c r="FX312"/>
      <c r="FY312"/>
      <c r="FZ312"/>
      <c r="GA312"/>
      <c r="GB312"/>
      <c r="GC312"/>
      <c r="GD312"/>
      <c r="GE312"/>
      <c r="GF312"/>
      <c r="GG312"/>
      <c r="GH312"/>
      <c r="GI312"/>
      <c r="GJ312"/>
      <c r="GK312"/>
      <c r="GL312"/>
      <c r="GM312"/>
      <c r="GN312"/>
      <c r="GO312"/>
      <c r="GP312"/>
      <c r="GQ312"/>
      <c r="GR312"/>
      <c r="GS312"/>
      <c r="GT312"/>
      <c r="GU312"/>
      <c r="GV312"/>
      <c r="GW312"/>
      <c r="GX312"/>
      <c r="GY312"/>
      <c r="GZ312"/>
      <c r="HA312"/>
      <c r="HB312"/>
      <c r="HC312"/>
      <c r="HD312"/>
      <c r="HE312"/>
      <c r="HF312"/>
      <c r="HG312"/>
      <c r="HH312"/>
      <c r="HI312"/>
      <c r="HJ312"/>
      <c r="HK312"/>
      <c r="HL312"/>
      <c r="HM312"/>
      <c r="HN312"/>
      <c r="HO312"/>
      <c r="HP312"/>
      <c r="HQ312"/>
      <c r="HR312"/>
      <c r="HS312"/>
      <c r="HT312"/>
      <c r="HU312"/>
      <c r="HV312"/>
      <c r="HW312"/>
      <c r="HX312"/>
      <c r="HY312"/>
      <c r="HZ312"/>
      <c r="IA312"/>
      <c r="IB312"/>
      <c r="IC312"/>
      <c r="ID312"/>
      <c r="IE312"/>
      <c r="IF312"/>
      <c r="IG312"/>
      <c r="IH312"/>
      <c r="II312"/>
      <c r="IJ312"/>
      <c r="IK312"/>
      <c r="IL312"/>
    </row>
    <row r="313" spans="1:246" s="6" customFormat="1" ht="15" hidden="1" x14ac:dyDescent="0.25">
      <c r="A313" s="6">
        <v>218</v>
      </c>
      <c r="B313" s="32">
        <f t="shared" ca="1" si="80"/>
        <v>51028</v>
      </c>
      <c r="C313" s="20">
        <f t="shared" si="82"/>
        <v>0</v>
      </c>
      <c r="D313" s="20"/>
      <c r="E313"/>
      <c r="F313"/>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c r="DK313"/>
      <c r="DL313"/>
      <c r="DM313"/>
      <c r="DN313"/>
      <c r="DO313"/>
      <c r="DP313"/>
      <c r="DQ313"/>
      <c r="DR313"/>
      <c r="DS313"/>
      <c r="DT313"/>
      <c r="DU313"/>
      <c r="DV313"/>
      <c r="DW313"/>
      <c r="DX313"/>
      <c r="DY313"/>
      <c r="DZ313"/>
      <c r="EA313"/>
      <c r="EB313"/>
      <c r="EC313"/>
      <c r="ED313"/>
      <c r="EE313"/>
      <c r="EF313"/>
      <c r="EG313"/>
      <c r="EH313"/>
      <c r="EI313"/>
      <c r="EJ313"/>
      <c r="EK313"/>
      <c r="EL313"/>
      <c r="EM313"/>
      <c r="EN313"/>
      <c r="EO313"/>
      <c r="EP313"/>
      <c r="EQ313"/>
      <c r="ER313"/>
      <c r="ES313"/>
      <c r="ET313"/>
      <c r="EU313"/>
      <c r="EV313"/>
      <c r="EW313"/>
      <c r="EX313"/>
      <c r="EY313"/>
      <c r="EZ313"/>
      <c r="FA313"/>
      <c r="FB313"/>
      <c r="FC313"/>
      <c r="FD313"/>
      <c r="FE313"/>
      <c r="FF313"/>
      <c r="FG313"/>
      <c r="FH313"/>
      <c r="FI313"/>
      <c r="FJ313"/>
      <c r="FK313"/>
      <c r="FL313"/>
      <c r="FM313"/>
      <c r="FN313"/>
      <c r="FO313"/>
      <c r="FP313"/>
      <c r="FQ313"/>
      <c r="FR313"/>
      <c r="FS313"/>
      <c r="FT313"/>
      <c r="FU313"/>
      <c r="FV313"/>
      <c r="FW313"/>
      <c r="FX313"/>
      <c r="FY313"/>
      <c r="FZ313"/>
      <c r="GA313"/>
      <c r="GB313"/>
      <c r="GC313"/>
      <c r="GD313"/>
      <c r="GE313"/>
      <c r="GF313"/>
      <c r="GG313"/>
      <c r="GH313"/>
      <c r="GI313"/>
      <c r="GJ313"/>
      <c r="GK313"/>
      <c r="GL313"/>
      <c r="GM313"/>
      <c r="GN313"/>
      <c r="GO313"/>
      <c r="GP313"/>
      <c r="GQ313"/>
      <c r="GR313"/>
      <c r="GS313"/>
      <c r="GT313"/>
      <c r="GU313"/>
      <c r="GV313"/>
      <c r="GW313"/>
      <c r="GX313"/>
      <c r="GY313"/>
      <c r="GZ313"/>
      <c r="HA313"/>
      <c r="HB313"/>
      <c r="HC313"/>
      <c r="HD313"/>
      <c r="HE313"/>
      <c r="HF313"/>
      <c r="HG313"/>
      <c r="HH313"/>
      <c r="HI313"/>
      <c r="HJ313"/>
      <c r="HK313"/>
      <c r="HL313"/>
      <c r="HM313"/>
      <c r="HN313"/>
      <c r="HO313"/>
      <c r="HP313"/>
      <c r="HQ313"/>
      <c r="HR313"/>
      <c r="HS313"/>
      <c r="HT313"/>
      <c r="HU313"/>
      <c r="HV313"/>
      <c r="HW313"/>
      <c r="HX313"/>
      <c r="HY313"/>
      <c r="HZ313"/>
      <c r="IA313"/>
      <c r="IB313"/>
      <c r="IC313"/>
      <c r="ID313"/>
      <c r="IE313"/>
      <c r="IF313"/>
      <c r="IG313"/>
      <c r="IH313"/>
      <c r="II313"/>
      <c r="IJ313"/>
      <c r="IK313"/>
      <c r="IL313"/>
    </row>
    <row r="314" spans="1:246" s="6" customFormat="1" ht="15" hidden="1" x14ac:dyDescent="0.25">
      <c r="A314" s="6">
        <v>219</v>
      </c>
      <c r="B314" s="32">
        <f t="shared" ca="1" si="80"/>
        <v>51058</v>
      </c>
      <c r="C314" s="20">
        <f t="shared" si="82"/>
        <v>0</v>
      </c>
      <c r="D314" s="20"/>
      <c r="E314"/>
      <c r="F314"/>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c r="DO314"/>
      <c r="DP314"/>
      <c r="DQ314"/>
      <c r="DR314"/>
      <c r="DS314"/>
      <c r="DT314"/>
      <c r="DU314"/>
      <c r="DV314"/>
      <c r="DW314"/>
      <c r="DX314"/>
      <c r="DY314"/>
      <c r="DZ314"/>
      <c r="EA314"/>
      <c r="EB314"/>
      <c r="EC314"/>
      <c r="ED314"/>
      <c r="EE314"/>
      <c r="EF314"/>
      <c r="EG314"/>
      <c r="EH314"/>
      <c r="EI314"/>
      <c r="EJ314"/>
      <c r="EK314"/>
      <c r="EL314"/>
      <c r="EM314"/>
      <c r="EN314"/>
      <c r="EO314"/>
      <c r="EP314"/>
      <c r="EQ314"/>
      <c r="ER314"/>
      <c r="ES314"/>
      <c r="ET314"/>
      <c r="EU314"/>
      <c r="EV314"/>
      <c r="EW314"/>
      <c r="EX314"/>
      <c r="EY314"/>
      <c r="EZ314"/>
      <c r="FA314"/>
      <c r="FB314"/>
      <c r="FC314"/>
      <c r="FD314"/>
      <c r="FE314"/>
      <c r="FF314"/>
      <c r="FG314"/>
      <c r="FH314"/>
      <c r="FI314"/>
      <c r="FJ314"/>
      <c r="FK314"/>
      <c r="FL314"/>
      <c r="FM314"/>
      <c r="FN314"/>
      <c r="FO314"/>
      <c r="FP314"/>
      <c r="FQ314"/>
      <c r="FR314"/>
      <c r="FS314"/>
      <c r="FT314"/>
      <c r="FU314"/>
      <c r="FV314"/>
      <c r="FW314"/>
      <c r="FX314"/>
      <c r="FY314"/>
      <c r="FZ314"/>
      <c r="GA314"/>
      <c r="GB314"/>
      <c r="GC314"/>
      <c r="GD314"/>
      <c r="GE314"/>
      <c r="GF314"/>
      <c r="GG314"/>
      <c r="GH314"/>
      <c r="GI314"/>
      <c r="GJ314"/>
      <c r="GK314"/>
      <c r="GL314"/>
      <c r="GM314"/>
      <c r="GN314"/>
      <c r="GO314"/>
      <c r="GP314"/>
      <c r="GQ314"/>
      <c r="GR314"/>
      <c r="GS314"/>
      <c r="GT314"/>
      <c r="GU314"/>
      <c r="GV314"/>
      <c r="GW314"/>
      <c r="GX314"/>
      <c r="GY314"/>
      <c r="GZ314"/>
      <c r="HA314"/>
      <c r="HB314"/>
      <c r="HC314"/>
      <c r="HD314"/>
      <c r="HE314"/>
      <c r="HF314"/>
      <c r="HG314"/>
      <c r="HH314"/>
      <c r="HI314"/>
      <c r="HJ314"/>
      <c r="HK314"/>
      <c r="HL314"/>
      <c r="HM314"/>
      <c r="HN314"/>
      <c r="HO314"/>
      <c r="HP314"/>
      <c r="HQ314"/>
      <c r="HR314"/>
      <c r="HS314"/>
      <c r="HT314"/>
      <c r="HU314"/>
      <c r="HV314"/>
      <c r="HW314"/>
      <c r="HX314"/>
      <c r="HY314"/>
      <c r="HZ314"/>
      <c r="IA314"/>
      <c r="IB314"/>
      <c r="IC314"/>
      <c r="ID314"/>
      <c r="IE314"/>
      <c r="IF314"/>
      <c r="IG314"/>
      <c r="IH314"/>
      <c r="II314"/>
      <c r="IJ314"/>
      <c r="IK314"/>
      <c r="IL314"/>
    </row>
    <row r="315" spans="1:246" s="6" customFormat="1" ht="15" hidden="1" x14ac:dyDescent="0.25">
      <c r="A315" s="6">
        <v>220</v>
      </c>
      <c r="B315" s="32">
        <f t="shared" ca="1" si="80"/>
        <v>51089</v>
      </c>
      <c r="C315" s="20">
        <f t="shared" si="82"/>
        <v>0</v>
      </c>
      <c r="D315" s="20"/>
      <c r="E315"/>
      <c r="F315"/>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c r="DK315"/>
      <c r="DL315"/>
      <c r="DM315"/>
      <c r="DN315"/>
      <c r="DO315"/>
      <c r="DP315"/>
      <c r="DQ315"/>
      <c r="DR315"/>
      <c r="DS315"/>
      <c r="DT315"/>
      <c r="DU315"/>
      <c r="DV315"/>
      <c r="DW315"/>
      <c r="DX315"/>
      <c r="DY315"/>
      <c r="DZ315"/>
      <c r="EA315"/>
      <c r="EB315"/>
      <c r="EC315"/>
      <c r="ED315"/>
      <c r="EE315"/>
      <c r="EF315"/>
      <c r="EG315"/>
      <c r="EH315"/>
      <c r="EI315"/>
      <c r="EJ315"/>
      <c r="EK315"/>
      <c r="EL315"/>
      <c r="EM315"/>
      <c r="EN315"/>
      <c r="EO315"/>
      <c r="EP315"/>
      <c r="EQ315"/>
      <c r="ER315"/>
      <c r="ES315"/>
      <c r="ET315"/>
      <c r="EU315"/>
      <c r="EV315"/>
      <c r="EW315"/>
      <c r="EX315"/>
      <c r="EY315"/>
      <c r="EZ315"/>
      <c r="FA315"/>
      <c r="FB315"/>
      <c r="FC315"/>
      <c r="FD315"/>
      <c r="FE315"/>
      <c r="FF315"/>
      <c r="FG315"/>
      <c r="FH315"/>
      <c r="FI315"/>
      <c r="FJ315"/>
      <c r="FK315"/>
      <c r="FL315"/>
      <c r="FM315"/>
      <c r="FN315"/>
      <c r="FO315"/>
      <c r="FP315"/>
      <c r="FQ315"/>
      <c r="FR315"/>
      <c r="FS315"/>
      <c r="FT315"/>
      <c r="FU315"/>
      <c r="FV315"/>
      <c r="FW315"/>
      <c r="FX315"/>
      <c r="FY315"/>
      <c r="FZ315"/>
      <c r="GA315"/>
      <c r="GB315"/>
      <c r="GC315"/>
      <c r="GD315"/>
      <c r="GE315"/>
      <c r="GF315"/>
      <c r="GG315"/>
      <c r="GH315"/>
      <c r="GI315"/>
      <c r="GJ315"/>
      <c r="GK315"/>
      <c r="GL315"/>
      <c r="GM315"/>
      <c r="GN315"/>
      <c r="GO315"/>
      <c r="GP315"/>
      <c r="GQ315"/>
      <c r="GR315"/>
      <c r="GS315"/>
      <c r="GT315"/>
      <c r="GU315"/>
      <c r="GV315"/>
      <c r="GW315"/>
      <c r="GX315"/>
      <c r="GY315"/>
      <c r="GZ315"/>
      <c r="HA315"/>
      <c r="HB315"/>
      <c r="HC315"/>
      <c r="HD315"/>
      <c r="HE315"/>
      <c r="HF315"/>
      <c r="HG315"/>
      <c r="HH315"/>
      <c r="HI315"/>
      <c r="HJ315"/>
      <c r="HK315"/>
      <c r="HL315"/>
      <c r="HM315"/>
      <c r="HN315"/>
      <c r="HO315"/>
      <c r="HP315"/>
      <c r="HQ315"/>
      <c r="HR315"/>
      <c r="HS315"/>
      <c r="HT315"/>
      <c r="HU315"/>
      <c r="HV315"/>
      <c r="HW315"/>
      <c r="HX315"/>
      <c r="HY315"/>
      <c r="HZ315"/>
      <c r="IA315"/>
      <c r="IB315"/>
      <c r="IC315"/>
      <c r="ID315"/>
      <c r="IE315"/>
      <c r="IF315"/>
      <c r="IG315"/>
      <c r="IH315"/>
      <c r="II315"/>
      <c r="IJ315"/>
      <c r="IK315"/>
      <c r="IL315"/>
    </row>
    <row r="316" spans="1:246" s="6" customFormat="1" ht="15" hidden="1" x14ac:dyDescent="0.25">
      <c r="A316" s="6">
        <v>221</v>
      </c>
      <c r="B316" s="32">
        <f t="shared" ca="1" si="80"/>
        <v>51119</v>
      </c>
      <c r="C316" s="20">
        <f t="shared" si="82"/>
        <v>0</v>
      </c>
      <c r="D316" s="20"/>
      <c r="E316"/>
      <c r="F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c r="DU316"/>
      <c r="DV316"/>
      <c r="DW316"/>
      <c r="DX316"/>
      <c r="DY316"/>
      <c r="DZ316"/>
      <c r="EA316"/>
      <c r="EB316"/>
      <c r="EC316"/>
      <c r="ED316"/>
      <c r="EE316"/>
      <c r="EF316"/>
      <c r="EG316"/>
      <c r="EH316"/>
      <c r="EI316"/>
      <c r="EJ316"/>
      <c r="EK316"/>
      <c r="EL316"/>
      <c r="EM316"/>
      <c r="EN316"/>
      <c r="EO316"/>
      <c r="EP316"/>
      <c r="EQ316"/>
      <c r="ER316"/>
      <c r="ES316"/>
      <c r="ET316"/>
      <c r="EU316"/>
      <c r="EV316"/>
      <c r="EW316"/>
      <c r="EX316"/>
      <c r="EY316"/>
      <c r="EZ316"/>
      <c r="FA316"/>
      <c r="FB316"/>
      <c r="FC316"/>
      <c r="FD316"/>
      <c r="FE316"/>
      <c r="FF316"/>
      <c r="FG316"/>
      <c r="FH316"/>
      <c r="FI316"/>
      <c r="FJ316"/>
      <c r="FK316"/>
      <c r="FL316"/>
      <c r="FM316"/>
      <c r="FN316"/>
      <c r="FO316"/>
      <c r="FP316"/>
      <c r="FQ316"/>
      <c r="FR316"/>
      <c r="FS316"/>
      <c r="FT316"/>
      <c r="FU316"/>
      <c r="FV316"/>
      <c r="FW316"/>
      <c r="FX316"/>
      <c r="FY316"/>
      <c r="FZ316"/>
      <c r="GA316"/>
      <c r="GB316"/>
      <c r="GC316"/>
      <c r="GD316"/>
      <c r="GE316"/>
      <c r="GF316"/>
      <c r="GG316"/>
      <c r="GH316"/>
      <c r="GI316"/>
      <c r="GJ316"/>
      <c r="GK316"/>
      <c r="GL316"/>
      <c r="GM316"/>
      <c r="GN316"/>
      <c r="GO316"/>
      <c r="GP316"/>
      <c r="GQ316"/>
      <c r="GR316"/>
      <c r="GS316"/>
      <c r="GT316"/>
      <c r="GU316"/>
      <c r="GV316"/>
      <c r="GW316"/>
      <c r="GX316"/>
      <c r="GY316"/>
      <c r="GZ316"/>
      <c r="HA316"/>
      <c r="HB316"/>
      <c r="HC316"/>
      <c r="HD316"/>
      <c r="HE316"/>
      <c r="HF316"/>
      <c r="HG316"/>
      <c r="HH316"/>
      <c r="HI316"/>
      <c r="HJ316"/>
      <c r="HK316"/>
      <c r="HL316"/>
      <c r="HM316"/>
      <c r="HN316"/>
      <c r="HO316"/>
      <c r="HP316"/>
      <c r="HQ316"/>
      <c r="HR316"/>
      <c r="HS316"/>
      <c r="HT316"/>
      <c r="HU316"/>
      <c r="HV316"/>
      <c r="HW316"/>
      <c r="HX316"/>
      <c r="HY316"/>
      <c r="HZ316"/>
      <c r="IA316"/>
      <c r="IB316"/>
      <c r="IC316"/>
      <c r="ID316"/>
      <c r="IE316"/>
      <c r="IF316"/>
      <c r="IG316"/>
      <c r="IH316"/>
      <c r="II316"/>
      <c r="IJ316"/>
      <c r="IK316"/>
      <c r="IL316"/>
    </row>
    <row r="317" spans="1:246" s="6" customFormat="1" ht="15" hidden="1" x14ac:dyDescent="0.25">
      <c r="A317" s="6">
        <v>222</v>
      </c>
      <c r="B317" s="32">
        <f t="shared" ca="1" si="80"/>
        <v>51150</v>
      </c>
      <c r="C317" s="20">
        <f t="shared" si="82"/>
        <v>0</v>
      </c>
      <c r="D317" s="20"/>
      <c r="E3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c r="EF317"/>
      <c r="EG317"/>
      <c r="EH317"/>
      <c r="EI317"/>
      <c r="EJ317"/>
      <c r="EK317"/>
      <c r="EL317"/>
      <c r="EM317"/>
      <c r="EN317"/>
      <c r="EO317"/>
      <c r="EP317"/>
      <c r="EQ317"/>
      <c r="ER317"/>
      <c r="ES317"/>
      <c r="ET317"/>
      <c r="EU317"/>
      <c r="EV317"/>
      <c r="EW317"/>
      <c r="EX317"/>
      <c r="EY317"/>
      <c r="EZ317"/>
      <c r="FA317"/>
      <c r="FB317"/>
      <c r="FC317"/>
      <c r="FD317"/>
      <c r="FE317"/>
      <c r="FF317"/>
      <c r="FG317"/>
      <c r="FH317"/>
      <c r="FI317"/>
      <c r="FJ317"/>
      <c r="FK317"/>
      <c r="FL317"/>
      <c r="FM317"/>
      <c r="FN317"/>
      <c r="FO317"/>
      <c r="FP317"/>
      <c r="FQ317"/>
      <c r="FR317"/>
      <c r="FS317"/>
      <c r="FT317"/>
      <c r="FU317"/>
      <c r="FV317"/>
      <c r="FW317"/>
      <c r="FX317"/>
      <c r="FY317"/>
      <c r="FZ317"/>
      <c r="GA317"/>
      <c r="GB317"/>
      <c r="GC317"/>
      <c r="GD317"/>
      <c r="GE317"/>
      <c r="GF317"/>
      <c r="GG317"/>
      <c r="GH317"/>
      <c r="GI317"/>
      <c r="GJ317"/>
      <c r="GK317"/>
      <c r="GL317"/>
      <c r="GM317"/>
      <c r="GN317"/>
      <c r="GO317"/>
      <c r="GP317"/>
      <c r="GQ317"/>
      <c r="GR317"/>
      <c r="GS317"/>
      <c r="GT317"/>
      <c r="GU317"/>
      <c r="GV317"/>
      <c r="GW317"/>
      <c r="GX317"/>
      <c r="GY317"/>
      <c r="GZ317"/>
      <c r="HA317"/>
      <c r="HB317"/>
      <c r="HC317"/>
      <c r="HD317"/>
      <c r="HE317"/>
      <c r="HF317"/>
      <c r="HG317"/>
      <c r="HH317"/>
      <c r="HI317"/>
      <c r="HJ317"/>
      <c r="HK317"/>
      <c r="HL317"/>
      <c r="HM317"/>
      <c r="HN317"/>
      <c r="HO317"/>
      <c r="HP317"/>
      <c r="HQ317"/>
      <c r="HR317"/>
      <c r="HS317"/>
      <c r="HT317"/>
      <c r="HU317"/>
      <c r="HV317"/>
      <c r="HW317"/>
      <c r="HX317"/>
      <c r="HY317"/>
      <c r="HZ317"/>
      <c r="IA317"/>
      <c r="IB317"/>
      <c r="IC317"/>
      <c r="ID317"/>
      <c r="IE317"/>
      <c r="IF317"/>
      <c r="IG317"/>
      <c r="IH317"/>
      <c r="II317"/>
      <c r="IJ317"/>
      <c r="IK317"/>
      <c r="IL317"/>
    </row>
    <row r="318" spans="1:246" s="6" customFormat="1" ht="15" hidden="1" x14ac:dyDescent="0.25">
      <c r="A318" s="6">
        <v>223</v>
      </c>
      <c r="B318" s="32">
        <f t="shared" ca="1" si="80"/>
        <v>51181</v>
      </c>
      <c r="C318" s="20">
        <f t="shared" si="82"/>
        <v>0</v>
      </c>
      <c r="D318" s="20"/>
      <c r="E318"/>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c r="DK318"/>
      <c r="DL318"/>
      <c r="DM318"/>
      <c r="DN318"/>
      <c r="DO318"/>
      <c r="DP318"/>
      <c r="DQ318"/>
      <c r="DR318"/>
      <c r="DS318"/>
      <c r="DT318"/>
      <c r="DU318"/>
      <c r="DV318"/>
      <c r="DW318"/>
      <c r="DX318"/>
      <c r="DY318"/>
      <c r="DZ318"/>
      <c r="EA318"/>
      <c r="EB318"/>
      <c r="EC318"/>
      <c r="ED318"/>
      <c r="EE318"/>
      <c r="EF318"/>
      <c r="EG318"/>
      <c r="EH318"/>
      <c r="EI318"/>
      <c r="EJ318"/>
      <c r="EK318"/>
      <c r="EL318"/>
      <c r="EM318"/>
      <c r="EN318"/>
      <c r="EO318"/>
      <c r="EP318"/>
      <c r="EQ318"/>
      <c r="ER318"/>
      <c r="ES318"/>
      <c r="ET318"/>
      <c r="EU318"/>
      <c r="EV318"/>
      <c r="EW318"/>
      <c r="EX318"/>
      <c r="EY318"/>
      <c r="EZ318"/>
      <c r="FA318"/>
      <c r="FB318"/>
      <c r="FC318"/>
      <c r="FD318"/>
      <c r="FE318"/>
      <c r="FF318"/>
      <c r="FG318"/>
      <c r="FH318"/>
      <c r="FI318"/>
      <c r="FJ318"/>
      <c r="FK318"/>
      <c r="FL318"/>
      <c r="FM318"/>
      <c r="FN318"/>
      <c r="FO318"/>
      <c r="FP318"/>
      <c r="FQ318"/>
      <c r="FR318"/>
      <c r="FS318"/>
      <c r="FT318"/>
      <c r="FU318"/>
      <c r="FV318"/>
      <c r="FW318"/>
      <c r="FX318"/>
      <c r="FY318"/>
      <c r="FZ318"/>
      <c r="GA318"/>
      <c r="GB318"/>
      <c r="GC318"/>
      <c r="GD318"/>
      <c r="GE318"/>
      <c r="GF318"/>
      <c r="GG318"/>
      <c r="GH318"/>
      <c r="GI318"/>
      <c r="GJ318"/>
      <c r="GK318"/>
      <c r="GL318"/>
      <c r="GM318"/>
      <c r="GN318"/>
      <c r="GO318"/>
      <c r="GP318"/>
      <c r="GQ318"/>
      <c r="GR318"/>
      <c r="GS318"/>
      <c r="GT318"/>
      <c r="GU318"/>
      <c r="GV318"/>
      <c r="GW318"/>
      <c r="GX318"/>
      <c r="GY318"/>
      <c r="GZ318"/>
      <c r="HA318"/>
      <c r="HB318"/>
      <c r="HC318"/>
      <c r="HD318"/>
      <c r="HE318"/>
      <c r="HF318"/>
      <c r="HG318"/>
      <c r="HH318"/>
      <c r="HI318"/>
      <c r="HJ318"/>
      <c r="HK318"/>
      <c r="HL318"/>
      <c r="HM318"/>
      <c r="HN318"/>
      <c r="HO318"/>
      <c r="HP318"/>
      <c r="HQ318"/>
      <c r="HR318"/>
      <c r="HS318"/>
      <c r="HT318"/>
      <c r="HU318"/>
      <c r="HV318"/>
      <c r="HW318"/>
      <c r="HX318"/>
      <c r="HY318"/>
      <c r="HZ318"/>
      <c r="IA318"/>
      <c r="IB318"/>
      <c r="IC318"/>
      <c r="ID318"/>
      <c r="IE318"/>
      <c r="IF318"/>
      <c r="IG318"/>
      <c r="IH318"/>
      <c r="II318"/>
      <c r="IJ318"/>
      <c r="IK318"/>
      <c r="IL318"/>
    </row>
    <row r="319" spans="1:246" s="6" customFormat="1" ht="15" hidden="1" x14ac:dyDescent="0.25">
      <c r="A319" s="6">
        <v>224</v>
      </c>
      <c r="B319" s="32">
        <f t="shared" ca="1" si="80"/>
        <v>51210</v>
      </c>
      <c r="C319" s="20">
        <f t="shared" si="82"/>
        <v>0</v>
      </c>
      <c r="D319" s="20"/>
      <c r="E319"/>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c r="DI319"/>
      <c r="DJ319"/>
      <c r="DK319"/>
      <c r="DL319"/>
      <c r="DM319"/>
      <c r="DN319"/>
      <c r="DO319"/>
      <c r="DP319"/>
      <c r="DQ319"/>
      <c r="DR319"/>
      <c r="DS319"/>
      <c r="DT319"/>
      <c r="DU319"/>
      <c r="DV319"/>
      <c r="DW319"/>
      <c r="DX319"/>
      <c r="DY319"/>
      <c r="DZ319"/>
      <c r="EA319"/>
      <c r="EB319"/>
      <c r="EC319"/>
      <c r="ED319"/>
      <c r="EE319"/>
      <c r="EF319"/>
      <c r="EG319"/>
      <c r="EH319"/>
      <c r="EI319"/>
      <c r="EJ319"/>
      <c r="EK319"/>
      <c r="EL319"/>
      <c r="EM319"/>
      <c r="EN319"/>
      <c r="EO319"/>
      <c r="EP319"/>
      <c r="EQ319"/>
      <c r="ER319"/>
      <c r="ES319"/>
      <c r="ET319"/>
      <c r="EU319"/>
      <c r="EV319"/>
      <c r="EW319"/>
      <c r="EX319"/>
      <c r="EY319"/>
      <c r="EZ319"/>
      <c r="FA319"/>
      <c r="FB319"/>
      <c r="FC319"/>
      <c r="FD319"/>
      <c r="FE319"/>
      <c r="FF319"/>
      <c r="FG319"/>
      <c r="FH319"/>
      <c r="FI319"/>
      <c r="FJ319"/>
      <c r="FK319"/>
      <c r="FL319"/>
      <c r="FM319"/>
      <c r="FN319"/>
      <c r="FO319"/>
      <c r="FP319"/>
      <c r="FQ319"/>
      <c r="FR319"/>
      <c r="FS319"/>
      <c r="FT319"/>
      <c r="FU319"/>
      <c r="FV319"/>
      <c r="FW319"/>
      <c r="FX319"/>
      <c r="FY319"/>
      <c r="FZ319"/>
      <c r="GA319"/>
      <c r="GB319"/>
      <c r="GC319"/>
      <c r="GD319"/>
      <c r="GE319"/>
      <c r="GF319"/>
      <c r="GG319"/>
      <c r="GH319"/>
      <c r="GI319"/>
      <c r="GJ319"/>
      <c r="GK319"/>
      <c r="GL319"/>
      <c r="GM319"/>
      <c r="GN319"/>
      <c r="GO319"/>
      <c r="GP319"/>
      <c r="GQ319"/>
      <c r="GR319"/>
      <c r="GS319"/>
      <c r="GT319"/>
      <c r="GU319"/>
      <c r="GV319"/>
      <c r="GW319"/>
      <c r="GX319"/>
      <c r="GY319"/>
      <c r="GZ319"/>
      <c r="HA319"/>
      <c r="HB319"/>
      <c r="HC319"/>
      <c r="HD319"/>
      <c r="HE319"/>
      <c r="HF319"/>
      <c r="HG319"/>
      <c r="HH319"/>
      <c r="HI319"/>
      <c r="HJ319"/>
      <c r="HK319"/>
      <c r="HL319"/>
      <c r="HM319"/>
      <c r="HN319"/>
      <c r="HO319"/>
      <c r="HP319"/>
      <c r="HQ319"/>
      <c r="HR319"/>
      <c r="HS319"/>
      <c r="HT319"/>
      <c r="HU319"/>
      <c r="HV319"/>
      <c r="HW319"/>
      <c r="HX319"/>
      <c r="HY319"/>
      <c r="HZ319"/>
      <c r="IA319"/>
      <c r="IB319"/>
      <c r="IC319"/>
      <c r="ID319"/>
      <c r="IE319"/>
      <c r="IF319"/>
      <c r="IG319"/>
      <c r="IH319"/>
      <c r="II319"/>
      <c r="IJ319"/>
      <c r="IK319"/>
      <c r="IL319"/>
    </row>
    <row r="320" spans="1:246" s="6" customFormat="1" ht="15" hidden="1" x14ac:dyDescent="0.25">
      <c r="A320" s="6">
        <v>225</v>
      </c>
      <c r="B320" s="32">
        <f t="shared" ca="1" si="80"/>
        <v>51241</v>
      </c>
      <c r="C320" s="20">
        <f t="shared" si="82"/>
        <v>0</v>
      </c>
      <c r="D320" s="20"/>
      <c r="E320"/>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c r="DT320"/>
      <c r="DU320"/>
      <c r="DV320"/>
      <c r="DW320"/>
      <c r="DX320"/>
      <c r="DY320"/>
      <c r="DZ320"/>
      <c r="EA320"/>
      <c r="EB320"/>
      <c r="EC320"/>
      <c r="ED320"/>
      <c r="EE320"/>
      <c r="EF320"/>
      <c r="EG320"/>
      <c r="EH320"/>
      <c r="EI320"/>
      <c r="EJ320"/>
      <c r="EK320"/>
      <c r="EL320"/>
      <c r="EM320"/>
      <c r="EN320"/>
      <c r="EO320"/>
      <c r="EP320"/>
      <c r="EQ320"/>
      <c r="ER320"/>
      <c r="ES320"/>
      <c r="ET320"/>
      <c r="EU320"/>
      <c r="EV320"/>
      <c r="EW320"/>
      <c r="EX320"/>
      <c r="EY320"/>
      <c r="EZ320"/>
      <c r="FA320"/>
      <c r="FB320"/>
      <c r="FC320"/>
      <c r="FD320"/>
      <c r="FE320"/>
      <c r="FF320"/>
      <c r="FG320"/>
      <c r="FH320"/>
      <c r="FI320"/>
      <c r="FJ320"/>
      <c r="FK320"/>
      <c r="FL320"/>
      <c r="FM320"/>
      <c r="FN320"/>
      <c r="FO320"/>
      <c r="FP320"/>
      <c r="FQ320"/>
      <c r="FR320"/>
      <c r="FS320"/>
      <c r="FT320"/>
      <c r="FU320"/>
      <c r="FV320"/>
      <c r="FW320"/>
      <c r="FX320"/>
      <c r="FY320"/>
      <c r="FZ320"/>
      <c r="GA320"/>
      <c r="GB320"/>
      <c r="GC320"/>
      <c r="GD320"/>
      <c r="GE320"/>
      <c r="GF320"/>
      <c r="GG320"/>
      <c r="GH320"/>
      <c r="GI320"/>
      <c r="GJ320"/>
      <c r="GK320"/>
      <c r="GL320"/>
      <c r="GM320"/>
      <c r="GN320"/>
      <c r="GO320"/>
      <c r="GP320"/>
      <c r="GQ320"/>
      <c r="GR320"/>
      <c r="GS320"/>
      <c r="GT320"/>
      <c r="GU320"/>
      <c r="GV320"/>
      <c r="GW320"/>
      <c r="GX320"/>
      <c r="GY320"/>
      <c r="GZ320"/>
      <c r="HA320"/>
      <c r="HB320"/>
      <c r="HC320"/>
      <c r="HD320"/>
      <c r="HE320"/>
      <c r="HF320"/>
      <c r="HG320"/>
      <c r="HH320"/>
      <c r="HI320"/>
      <c r="HJ320"/>
      <c r="HK320"/>
      <c r="HL320"/>
      <c r="HM320"/>
      <c r="HN320"/>
      <c r="HO320"/>
      <c r="HP320"/>
      <c r="HQ320"/>
      <c r="HR320"/>
      <c r="HS320"/>
      <c r="HT320"/>
      <c r="HU320"/>
      <c r="HV320"/>
      <c r="HW320"/>
      <c r="HX320"/>
      <c r="HY320"/>
      <c r="HZ320"/>
      <c r="IA320"/>
      <c r="IB320"/>
      <c r="IC320"/>
      <c r="ID320"/>
      <c r="IE320"/>
      <c r="IF320"/>
      <c r="IG320"/>
      <c r="IH320"/>
      <c r="II320"/>
      <c r="IJ320"/>
      <c r="IK320"/>
      <c r="IL320"/>
    </row>
    <row r="321" spans="1:247" s="6" customFormat="1" ht="15" hidden="1" x14ac:dyDescent="0.25">
      <c r="A321" s="6">
        <v>226</v>
      </c>
      <c r="B321" s="32">
        <f t="shared" ca="1" si="80"/>
        <v>51271</v>
      </c>
      <c r="C321" s="20">
        <f t="shared" si="82"/>
        <v>0</v>
      </c>
      <c r="D321" s="20"/>
      <c r="E321"/>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c r="DT321"/>
      <c r="DU321"/>
      <c r="DV321"/>
      <c r="DW321"/>
      <c r="DX321"/>
      <c r="DY321"/>
      <c r="DZ321"/>
      <c r="EA321"/>
      <c r="EB321"/>
      <c r="EC321"/>
      <c r="ED321"/>
      <c r="EE321"/>
      <c r="EF321"/>
      <c r="EG321"/>
      <c r="EH321"/>
      <c r="EI321"/>
      <c r="EJ321"/>
      <c r="EK321"/>
      <c r="EL321"/>
      <c r="EM321"/>
      <c r="EN321"/>
      <c r="EO321"/>
      <c r="EP321"/>
      <c r="EQ321"/>
      <c r="ER321"/>
      <c r="ES321"/>
      <c r="ET321"/>
      <c r="EU321"/>
      <c r="EV321"/>
      <c r="EW321"/>
      <c r="EX321"/>
      <c r="EY321"/>
      <c r="EZ321"/>
      <c r="FA321"/>
      <c r="FB321"/>
      <c r="FC321"/>
      <c r="FD321"/>
      <c r="FE321"/>
      <c r="FF321"/>
      <c r="FG321"/>
      <c r="FH321"/>
      <c r="FI321"/>
      <c r="FJ321"/>
      <c r="FK321"/>
      <c r="FL321"/>
      <c r="FM321"/>
      <c r="FN321"/>
      <c r="FO321"/>
      <c r="FP321"/>
      <c r="FQ321"/>
      <c r="FR321"/>
      <c r="FS321"/>
      <c r="FT321"/>
      <c r="FU321"/>
      <c r="FV321"/>
      <c r="FW321"/>
      <c r="FX321"/>
      <c r="FY321"/>
      <c r="FZ321"/>
      <c r="GA321"/>
      <c r="GB321"/>
      <c r="GC321"/>
      <c r="GD321"/>
      <c r="GE321"/>
      <c r="GF321"/>
      <c r="GG321"/>
      <c r="GH321"/>
      <c r="GI321"/>
      <c r="GJ321"/>
      <c r="GK321"/>
      <c r="GL321"/>
      <c r="GM321"/>
      <c r="GN321"/>
      <c r="GO321"/>
      <c r="GP321"/>
      <c r="GQ321"/>
      <c r="GR321"/>
      <c r="GS321"/>
      <c r="GT321"/>
      <c r="GU321"/>
      <c r="GV321"/>
      <c r="GW321"/>
      <c r="GX321"/>
      <c r="GY321"/>
      <c r="GZ321"/>
      <c r="HA321"/>
      <c r="HB321"/>
      <c r="HC321"/>
      <c r="HD321"/>
      <c r="HE321"/>
      <c r="HF321"/>
      <c r="HG321"/>
      <c r="HH321"/>
      <c r="HI321"/>
      <c r="HJ321"/>
      <c r="HK321"/>
      <c r="HL321"/>
      <c r="HM321"/>
      <c r="HN321"/>
      <c r="HO321"/>
      <c r="HP321"/>
      <c r="HQ321"/>
      <c r="HR321"/>
      <c r="HS321"/>
      <c r="HT321"/>
      <c r="HU321"/>
      <c r="HV321"/>
      <c r="HW321"/>
      <c r="HX321"/>
      <c r="HY321"/>
      <c r="HZ321"/>
      <c r="IA321"/>
      <c r="IB321"/>
      <c r="IC321"/>
      <c r="ID321"/>
      <c r="IE321"/>
      <c r="IF321"/>
      <c r="IG321"/>
      <c r="IH321"/>
      <c r="II321"/>
      <c r="IJ321"/>
      <c r="IK321"/>
      <c r="IL321"/>
    </row>
    <row r="322" spans="1:247" s="6" customFormat="1" ht="15" hidden="1" x14ac:dyDescent="0.25">
      <c r="A322" s="6">
        <v>227</v>
      </c>
      <c r="B322" s="32">
        <f t="shared" ca="1" si="80"/>
        <v>51302</v>
      </c>
      <c r="C322" s="20">
        <f t="shared" si="82"/>
        <v>0</v>
      </c>
      <c r="D322" s="20"/>
      <c r="E322"/>
      <c r="F322"/>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c r="DO322"/>
      <c r="DP322"/>
      <c r="DQ322"/>
      <c r="DR322"/>
      <c r="DS322"/>
      <c r="DT322"/>
      <c r="DU322"/>
      <c r="DV322"/>
      <c r="DW322"/>
      <c r="DX322"/>
      <c r="DY322"/>
      <c r="DZ322"/>
      <c r="EA322"/>
      <c r="EB322"/>
      <c r="EC322"/>
      <c r="ED322"/>
      <c r="EE322"/>
      <c r="EF322"/>
      <c r="EG322"/>
      <c r="EH322"/>
      <c r="EI322"/>
      <c r="EJ322"/>
      <c r="EK322"/>
      <c r="EL322"/>
      <c r="EM322"/>
      <c r="EN322"/>
      <c r="EO322"/>
      <c r="EP322"/>
      <c r="EQ322"/>
      <c r="ER322"/>
      <c r="ES322"/>
      <c r="ET322"/>
      <c r="EU322"/>
      <c r="EV322"/>
      <c r="EW322"/>
      <c r="EX322"/>
      <c r="EY322"/>
      <c r="EZ322"/>
      <c r="FA322"/>
      <c r="FB322"/>
      <c r="FC322"/>
      <c r="FD322"/>
      <c r="FE322"/>
      <c r="FF322"/>
      <c r="FG322"/>
      <c r="FH322"/>
      <c r="FI322"/>
      <c r="FJ322"/>
      <c r="FK322"/>
      <c r="FL322"/>
      <c r="FM322"/>
      <c r="FN322"/>
      <c r="FO322"/>
      <c r="FP322"/>
      <c r="FQ322"/>
      <c r="FR322"/>
      <c r="FS322"/>
      <c r="FT322"/>
      <c r="FU322"/>
      <c r="FV322"/>
      <c r="FW322"/>
      <c r="FX322"/>
      <c r="FY322"/>
      <c r="FZ322"/>
      <c r="GA322"/>
      <c r="GB322"/>
      <c r="GC322"/>
      <c r="GD322"/>
      <c r="GE322"/>
      <c r="GF322"/>
      <c r="GG322"/>
      <c r="GH322"/>
      <c r="GI322"/>
      <c r="GJ322"/>
      <c r="GK322"/>
      <c r="GL322"/>
      <c r="GM322"/>
      <c r="GN322"/>
      <c r="GO322"/>
      <c r="GP322"/>
      <c r="GQ322"/>
      <c r="GR322"/>
      <c r="GS322"/>
      <c r="GT322"/>
      <c r="GU322"/>
      <c r="GV322"/>
      <c r="GW322"/>
      <c r="GX322"/>
      <c r="GY322"/>
      <c r="GZ322"/>
      <c r="HA322"/>
      <c r="HB322"/>
      <c r="HC322"/>
      <c r="HD322"/>
      <c r="HE322"/>
      <c r="HF322"/>
      <c r="HG322"/>
      <c r="HH322"/>
      <c r="HI322"/>
      <c r="HJ322"/>
      <c r="HK322"/>
      <c r="HL322"/>
      <c r="HM322"/>
      <c r="HN322"/>
      <c r="HO322"/>
      <c r="HP322"/>
      <c r="HQ322"/>
      <c r="HR322"/>
      <c r="HS322"/>
      <c r="HT322"/>
      <c r="HU322"/>
      <c r="HV322"/>
      <c r="HW322"/>
      <c r="HX322"/>
      <c r="HY322"/>
      <c r="HZ322"/>
      <c r="IA322"/>
      <c r="IB322"/>
      <c r="IC322"/>
      <c r="ID322"/>
      <c r="IE322"/>
      <c r="IF322"/>
      <c r="IG322"/>
      <c r="IH322"/>
      <c r="II322"/>
      <c r="IJ322"/>
      <c r="IK322"/>
      <c r="IL322"/>
    </row>
    <row r="323" spans="1:247" s="6" customFormat="1" ht="15" hidden="1" x14ac:dyDescent="0.25">
      <c r="A323" s="6">
        <v>228</v>
      </c>
      <c r="B323" s="32">
        <f t="shared" ca="1" si="80"/>
        <v>51332</v>
      </c>
      <c r="C323" s="20">
        <f t="shared" si="82"/>
        <v>0</v>
      </c>
      <c r="D323" s="20"/>
      <c r="E323"/>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c r="DT323"/>
      <c r="DU323"/>
      <c r="DV323"/>
      <c r="DW323"/>
      <c r="DX323"/>
      <c r="DY323"/>
      <c r="DZ323"/>
      <c r="EA323"/>
      <c r="EB323"/>
      <c r="EC323"/>
      <c r="ED323"/>
      <c r="EE323"/>
      <c r="EF323"/>
      <c r="EG323"/>
      <c r="EH323"/>
      <c r="EI323"/>
      <c r="EJ323"/>
      <c r="EK323"/>
      <c r="EL323"/>
      <c r="EM323"/>
      <c r="EN323"/>
      <c r="EO323"/>
      <c r="EP323"/>
      <c r="EQ323"/>
      <c r="ER323"/>
      <c r="ES323"/>
      <c r="ET323"/>
      <c r="EU323"/>
      <c r="EV323"/>
      <c r="EW323"/>
      <c r="EX323"/>
      <c r="EY323"/>
      <c r="EZ323"/>
      <c r="FA323"/>
      <c r="FB323"/>
      <c r="FC323"/>
      <c r="FD323"/>
      <c r="FE323"/>
      <c r="FF323"/>
      <c r="FG323"/>
      <c r="FH323"/>
      <c r="FI323"/>
      <c r="FJ323"/>
      <c r="FK323"/>
      <c r="FL323"/>
      <c r="FM323"/>
      <c r="FN323"/>
      <c r="FO323"/>
      <c r="FP323"/>
      <c r="FQ323"/>
      <c r="FR323"/>
      <c r="FS323"/>
      <c r="FT323"/>
      <c r="FU323"/>
      <c r="FV323"/>
      <c r="FW323"/>
      <c r="FX323"/>
      <c r="FY323"/>
      <c r="FZ323"/>
      <c r="GA323"/>
      <c r="GB323"/>
      <c r="GC323"/>
      <c r="GD323"/>
      <c r="GE323"/>
      <c r="GF323"/>
      <c r="GG323"/>
      <c r="GH323"/>
      <c r="GI323"/>
      <c r="GJ323"/>
      <c r="GK323"/>
      <c r="GL323"/>
      <c r="GM323"/>
      <c r="GN323"/>
      <c r="GO323"/>
      <c r="GP323"/>
      <c r="GQ323"/>
      <c r="GR323"/>
      <c r="GS323"/>
      <c r="GT323"/>
      <c r="GU323"/>
      <c r="GV323"/>
      <c r="GW323"/>
      <c r="GX323"/>
      <c r="GY323"/>
      <c r="GZ323"/>
      <c r="HA323"/>
      <c r="HB323"/>
      <c r="HC323"/>
      <c r="HD323"/>
      <c r="HE323"/>
      <c r="HF323"/>
      <c r="HG323"/>
      <c r="HH323"/>
      <c r="HI323"/>
      <c r="HJ323"/>
      <c r="HK323"/>
      <c r="HL323"/>
      <c r="HM323"/>
      <c r="HN323"/>
      <c r="HO323"/>
      <c r="HP323"/>
      <c r="HQ323"/>
      <c r="HR323"/>
      <c r="HS323"/>
      <c r="HT323"/>
      <c r="HU323"/>
      <c r="HV323"/>
      <c r="HW323"/>
      <c r="HX323"/>
      <c r="HY323"/>
      <c r="HZ323"/>
      <c r="IA323"/>
      <c r="IB323"/>
      <c r="IC323"/>
      <c r="ID323"/>
      <c r="IE323"/>
      <c r="IF323"/>
      <c r="IG323"/>
      <c r="IH323"/>
      <c r="II323"/>
      <c r="IJ323"/>
      <c r="IK323"/>
      <c r="IL323"/>
    </row>
    <row r="324" spans="1:247" s="6" customFormat="1" ht="15" hidden="1" x14ac:dyDescent="0.25">
      <c r="A324" s="6">
        <v>229</v>
      </c>
      <c r="B324" s="32">
        <f t="shared" ca="1" si="80"/>
        <v>51363</v>
      </c>
      <c r="C324" s="20">
        <f t="shared" ref="C324:C335" si="83">Y67</f>
        <v>0</v>
      </c>
      <c r="D324" s="20"/>
      <c r="E324"/>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c r="DK324"/>
      <c r="DL324"/>
      <c r="DM324"/>
      <c r="DN324"/>
      <c r="DO324"/>
      <c r="DP324"/>
      <c r="DQ324"/>
      <c r="DR324"/>
      <c r="DS324"/>
      <c r="DT324"/>
      <c r="DU324"/>
      <c r="DV324"/>
      <c r="DW324"/>
      <c r="DX324"/>
      <c r="DY324"/>
      <c r="DZ324"/>
      <c r="EA324"/>
      <c r="EB324"/>
      <c r="EC324"/>
      <c r="ED324"/>
      <c r="EE324"/>
      <c r="EF324"/>
      <c r="EG324"/>
      <c r="EH324"/>
      <c r="EI324"/>
      <c r="EJ324"/>
      <c r="EK324"/>
      <c r="EL324"/>
      <c r="EM324"/>
      <c r="EN324"/>
      <c r="EO324"/>
      <c r="EP324"/>
      <c r="EQ324"/>
      <c r="ER324"/>
      <c r="ES324"/>
      <c r="ET324"/>
      <c r="EU324"/>
      <c r="EV324"/>
      <c r="EW324"/>
      <c r="EX324"/>
      <c r="EY324"/>
      <c r="EZ324"/>
      <c r="FA324"/>
      <c r="FB324"/>
      <c r="FC324"/>
      <c r="FD324"/>
      <c r="FE324"/>
      <c r="FF324"/>
      <c r="FG324"/>
      <c r="FH324"/>
      <c r="FI324"/>
      <c r="FJ324"/>
      <c r="FK324"/>
      <c r="FL324"/>
      <c r="FM324"/>
      <c r="FN324"/>
      <c r="FO324"/>
      <c r="FP324"/>
      <c r="FQ324"/>
      <c r="FR324"/>
      <c r="FS324"/>
      <c r="FT324"/>
      <c r="FU324"/>
      <c r="FV324"/>
      <c r="FW324"/>
      <c r="FX324"/>
      <c r="FY324"/>
      <c r="FZ324"/>
      <c r="GA324"/>
      <c r="GB324"/>
      <c r="GC324"/>
      <c r="GD324"/>
      <c r="GE324"/>
      <c r="GF324"/>
      <c r="GG324"/>
      <c r="GH324"/>
      <c r="GI324"/>
      <c r="GJ324"/>
      <c r="GK324"/>
      <c r="GL324"/>
      <c r="GM324"/>
      <c r="GN324"/>
      <c r="GO324"/>
      <c r="GP324"/>
      <c r="GQ324"/>
      <c r="GR324"/>
      <c r="GS324"/>
      <c r="GT324"/>
      <c r="GU324"/>
      <c r="GV324"/>
      <c r="GW324"/>
      <c r="GX324"/>
      <c r="GY324"/>
      <c r="GZ324"/>
      <c r="HA324"/>
      <c r="HB324"/>
      <c r="HC324"/>
      <c r="HD324"/>
      <c r="HE324"/>
      <c r="HF324"/>
      <c r="HG324"/>
      <c r="HH324"/>
      <c r="HI324"/>
      <c r="HJ324"/>
      <c r="HK324"/>
      <c r="HL324"/>
      <c r="HM324"/>
      <c r="HN324"/>
      <c r="HO324"/>
      <c r="HP324"/>
      <c r="HQ324"/>
      <c r="HR324"/>
      <c r="HS324"/>
      <c r="HT324"/>
      <c r="HU324"/>
      <c r="HV324"/>
      <c r="HW324"/>
      <c r="HX324"/>
      <c r="HY324"/>
      <c r="HZ324"/>
      <c r="IA324"/>
      <c r="IB324"/>
      <c r="IC324"/>
      <c r="ID324"/>
      <c r="IE324"/>
      <c r="IF324"/>
      <c r="IG324"/>
      <c r="IH324"/>
      <c r="II324"/>
      <c r="IJ324"/>
      <c r="IK324"/>
      <c r="IL324"/>
    </row>
    <row r="325" spans="1:247" s="6" customFormat="1" ht="15" hidden="1" x14ac:dyDescent="0.25">
      <c r="A325" s="6">
        <v>230</v>
      </c>
      <c r="B325" s="32">
        <f t="shared" ca="1" si="80"/>
        <v>51394</v>
      </c>
      <c r="C325" s="20">
        <f t="shared" si="83"/>
        <v>0</v>
      </c>
      <c r="D325" s="20"/>
      <c r="E325"/>
      <c r="F325"/>
      <c r="G325"/>
      <c r="H325"/>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c r="DK325"/>
      <c r="DL325"/>
      <c r="DM325"/>
      <c r="DN325"/>
      <c r="DO325"/>
      <c r="DP325"/>
      <c r="DQ325"/>
      <c r="DR325"/>
      <c r="DS325"/>
      <c r="DT325"/>
      <c r="DU325"/>
      <c r="DV325"/>
      <c r="DW325"/>
      <c r="DX325"/>
      <c r="DY325"/>
      <c r="DZ325"/>
      <c r="EA325"/>
      <c r="EB325"/>
      <c r="EC325"/>
      <c r="ED325"/>
      <c r="EE325"/>
      <c r="EF325"/>
      <c r="EG325"/>
      <c r="EH325"/>
      <c r="EI325"/>
      <c r="EJ325"/>
      <c r="EK325"/>
      <c r="EL325"/>
      <c r="EM325"/>
      <c r="EN325"/>
      <c r="EO325"/>
      <c r="EP325"/>
      <c r="EQ325"/>
      <c r="ER325"/>
      <c r="ES325"/>
      <c r="ET325"/>
      <c r="EU325"/>
      <c r="EV325"/>
      <c r="EW325"/>
      <c r="EX325"/>
      <c r="EY325"/>
      <c r="EZ325"/>
      <c r="FA325"/>
      <c r="FB325"/>
      <c r="FC325"/>
      <c r="FD325"/>
      <c r="FE325"/>
      <c r="FF325"/>
      <c r="FG325"/>
      <c r="FH325"/>
      <c r="FI325"/>
      <c r="FJ325"/>
      <c r="FK325"/>
      <c r="FL325"/>
      <c r="FM325"/>
      <c r="FN325"/>
      <c r="FO325"/>
      <c r="FP325"/>
      <c r="FQ325"/>
      <c r="FR325"/>
      <c r="FS325"/>
      <c r="FT325"/>
      <c r="FU325"/>
      <c r="FV325"/>
      <c r="FW325"/>
      <c r="FX325"/>
      <c r="FY325"/>
      <c r="FZ325"/>
      <c r="GA325"/>
      <c r="GB325"/>
      <c r="GC325"/>
      <c r="GD325"/>
      <c r="GE325"/>
      <c r="GF325"/>
      <c r="GG325"/>
      <c r="GH325"/>
      <c r="GI325"/>
      <c r="GJ325"/>
      <c r="GK325"/>
      <c r="GL325"/>
      <c r="GM325"/>
      <c r="GN325"/>
      <c r="GO325"/>
      <c r="GP325"/>
      <c r="GQ325"/>
      <c r="GR325"/>
      <c r="GS325"/>
      <c r="GT325"/>
      <c r="GU325"/>
      <c r="GV325"/>
      <c r="GW325"/>
      <c r="GX325"/>
      <c r="GY325"/>
      <c r="GZ325"/>
      <c r="HA325"/>
      <c r="HB325"/>
      <c r="HC325"/>
      <c r="HD325"/>
      <c r="HE325"/>
      <c r="HF325"/>
      <c r="HG325"/>
      <c r="HH325"/>
      <c r="HI325"/>
      <c r="HJ325"/>
      <c r="HK325"/>
      <c r="HL325"/>
      <c r="HM325"/>
      <c r="HN325"/>
      <c r="HO325"/>
      <c r="HP325"/>
      <c r="HQ325"/>
      <c r="HR325"/>
      <c r="HS325"/>
      <c r="HT325"/>
      <c r="HU325"/>
      <c r="HV325"/>
      <c r="HW325"/>
      <c r="HX325"/>
      <c r="HY325"/>
      <c r="HZ325"/>
      <c r="IA325"/>
      <c r="IB325"/>
      <c r="IC325"/>
      <c r="ID325"/>
      <c r="IE325"/>
      <c r="IF325"/>
      <c r="IG325"/>
      <c r="IH325"/>
      <c r="II325"/>
      <c r="IJ325"/>
      <c r="IK325"/>
      <c r="IL325"/>
    </row>
    <row r="326" spans="1:247" s="6" customFormat="1" ht="15" hidden="1" x14ac:dyDescent="0.25">
      <c r="A326" s="6">
        <v>231</v>
      </c>
      <c r="B326" s="32">
        <f t="shared" ca="1" si="80"/>
        <v>51424</v>
      </c>
      <c r="C326" s="20">
        <f t="shared" si="83"/>
        <v>0</v>
      </c>
      <c r="D326" s="20"/>
      <c r="E326"/>
      <c r="F326"/>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c r="DI326"/>
      <c r="DJ326"/>
      <c r="DK326"/>
      <c r="DL326"/>
      <c r="DM326"/>
      <c r="DN326"/>
      <c r="DO326"/>
      <c r="DP326"/>
      <c r="DQ326"/>
      <c r="DR326"/>
      <c r="DS326"/>
      <c r="DT326"/>
      <c r="DU326"/>
      <c r="DV326"/>
      <c r="DW326"/>
      <c r="DX326"/>
      <c r="DY326"/>
      <c r="DZ326"/>
      <c r="EA326"/>
      <c r="EB326"/>
      <c r="EC326"/>
      <c r="ED326"/>
      <c r="EE326"/>
      <c r="EF326"/>
      <c r="EG326"/>
      <c r="EH326"/>
      <c r="EI326"/>
      <c r="EJ326"/>
      <c r="EK326"/>
      <c r="EL326"/>
      <c r="EM326"/>
      <c r="EN326"/>
      <c r="EO326"/>
      <c r="EP326"/>
      <c r="EQ326"/>
      <c r="ER326"/>
      <c r="ES326"/>
      <c r="ET326"/>
      <c r="EU326"/>
      <c r="EV326"/>
      <c r="EW326"/>
      <c r="EX326"/>
      <c r="EY326"/>
      <c r="EZ326"/>
      <c r="FA326"/>
      <c r="FB326"/>
      <c r="FC326"/>
      <c r="FD326"/>
      <c r="FE326"/>
      <c r="FF326"/>
      <c r="FG326"/>
      <c r="FH326"/>
      <c r="FI326"/>
      <c r="FJ326"/>
      <c r="FK326"/>
      <c r="FL326"/>
      <c r="FM326"/>
      <c r="FN326"/>
      <c r="FO326"/>
      <c r="FP326"/>
      <c r="FQ326"/>
      <c r="FR326"/>
      <c r="FS326"/>
      <c r="FT326"/>
      <c r="FU326"/>
      <c r="FV326"/>
      <c r="FW326"/>
      <c r="FX326"/>
      <c r="FY326"/>
      <c r="FZ326"/>
      <c r="GA326"/>
      <c r="GB326"/>
      <c r="GC326"/>
      <c r="GD326"/>
      <c r="GE326"/>
      <c r="GF326"/>
      <c r="GG326"/>
      <c r="GH326"/>
      <c r="GI326"/>
      <c r="GJ326"/>
      <c r="GK326"/>
      <c r="GL326"/>
      <c r="GM326"/>
      <c r="GN326"/>
      <c r="GO326"/>
      <c r="GP326"/>
      <c r="GQ326"/>
      <c r="GR326"/>
      <c r="GS326"/>
      <c r="GT326"/>
      <c r="GU326"/>
      <c r="GV326"/>
      <c r="GW326"/>
      <c r="GX326"/>
      <c r="GY326"/>
      <c r="GZ326"/>
      <c r="HA326"/>
      <c r="HB326"/>
      <c r="HC326"/>
      <c r="HD326"/>
      <c r="HE326"/>
      <c r="HF326"/>
      <c r="HG326"/>
      <c r="HH326"/>
      <c r="HI326"/>
      <c r="HJ326"/>
      <c r="HK326"/>
      <c r="HL326"/>
      <c r="HM326"/>
      <c r="HN326"/>
      <c r="HO326"/>
      <c r="HP326"/>
      <c r="HQ326"/>
      <c r="HR326"/>
      <c r="HS326"/>
      <c r="HT326"/>
      <c r="HU326"/>
      <c r="HV326"/>
      <c r="HW326"/>
      <c r="HX326"/>
      <c r="HY326"/>
      <c r="HZ326"/>
      <c r="IA326"/>
      <c r="IB326"/>
      <c r="IC326"/>
      <c r="ID326"/>
      <c r="IE326"/>
      <c r="IF326"/>
      <c r="IG326"/>
      <c r="IH326"/>
      <c r="II326"/>
      <c r="IJ326"/>
      <c r="IK326"/>
      <c r="IL326"/>
    </row>
    <row r="327" spans="1:247" s="6" customFormat="1" ht="15" hidden="1" x14ac:dyDescent="0.25">
      <c r="A327" s="6">
        <v>232</v>
      </c>
      <c r="B327" s="32">
        <f t="shared" ca="1" si="80"/>
        <v>51455</v>
      </c>
      <c r="C327" s="20">
        <f t="shared" si="83"/>
        <v>0</v>
      </c>
      <c r="D327" s="20"/>
      <c r="E327"/>
      <c r="F327"/>
      <c r="G327"/>
      <c r="H327"/>
      <c r="I327"/>
      <c r="J327"/>
      <c r="K327"/>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c r="DD327"/>
      <c r="DE327"/>
      <c r="DF327"/>
      <c r="DG327"/>
      <c r="DH327"/>
      <c r="DI327"/>
      <c r="DJ327"/>
      <c r="DK327"/>
      <c r="DL327"/>
      <c r="DM327"/>
      <c r="DN327"/>
      <c r="DO327"/>
      <c r="DP327"/>
      <c r="DQ327"/>
      <c r="DR327"/>
      <c r="DS327"/>
      <c r="DT327"/>
      <c r="DU327"/>
      <c r="DV327"/>
      <c r="DW327"/>
      <c r="DX327"/>
      <c r="DY327"/>
      <c r="DZ327"/>
      <c r="EA327"/>
      <c r="EB327"/>
      <c r="EC327"/>
      <c r="ED327"/>
      <c r="EE327"/>
      <c r="EF327"/>
      <c r="EG327"/>
      <c r="EH327"/>
      <c r="EI327"/>
      <c r="EJ327"/>
      <c r="EK327"/>
      <c r="EL327"/>
      <c r="EM327"/>
      <c r="EN327"/>
      <c r="EO327"/>
      <c r="EP327"/>
      <c r="EQ327"/>
      <c r="ER327"/>
      <c r="ES327"/>
      <c r="ET327"/>
      <c r="EU327"/>
      <c r="EV327"/>
      <c r="EW327"/>
      <c r="EX327"/>
      <c r="EY327"/>
      <c r="EZ327"/>
      <c r="FA327"/>
      <c r="FB327"/>
      <c r="FC327"/>
      <c r="FD327"/>
      <c r="FE327"/>
      <c r="FF327"/>
      <c r="FG327"/>
      <c r="FH327"/>
      <c r="FI327"/>
      <c r="FJ327"/>
      <c r="FK327"/>
      <c r="FL327"/>
      <c r="FM327"/>
      <c r="FN327"/>
      <c r="FO327"/>
      <c r="FP327"/>
      <c r="FQ327"/>
      <c r="FR327"/>
      <c r="FS327"/>
      <c r="FT327"/>
      <c r="FU327"/>
      <c r="FV327"/>
      <c r="FW327"/>
      <c r="FX327"/>
      <c r="FY327"/>
      <c r="FZ327"/>
      <c r="GA327"/>
      <c r="GB327"/>
      <c r="GC327"/>
      <c r="GD327"/>
      <c r="GE327"/>
      <c r="GF327"/>
      <c r="GG327"/>
      <c r="GH327"/>
      <c r="GI327"/>
      <c r="GJ327"/>
      <c r="GK327"/>
      <c r="GL327"/>
      <c r="GM327"/>
      <c r="GN327"/>
      <c r="GO327"/>
      <c r="GP327"/>
      <c r="GQ327"/>
      <c r="GR327"/>
      <c r="GS327"/>
      <c r="GT327"/>
      <c r="GU327"/>
      <c r="GV327"/>
      <c r="GW327"/>
      <c r="GX327"/>
      <c r="GY327"/>
      <c r="GZ327"/>
      <c r="HA327"/>
      <c r="HB327"/>
      <c r="HC327"/>
      <c r="HD327"/>
      <c r="HE327"/>
      <c r="HF327"/>
      <c r="HG327"/>
      <c r="HH327"/>
      <c r="HI327"/>
      <c r="HJ327"/>
      <c r="HK327"/>
      <c r="HL327"/>
      <c r="HM327"/>
      <c r="HN327"/>
      <c r="HO327"/>
      <c r="HP327"/>
      <c r="HQ327"/>
      <c r="HR327"/>
      <c r="HS327"/>
      <c r="HT327"/>
      <c r="HU327"/>
      <c r="HV327"/>
      <c r="HW327"/>
      <c r="HX327"/>
      <c r="HY327"/>
      <c r="HZ327"/>
      <c r="IA327"/>
      <c r="IB327"/>
      <c r="IC327"/>
      <c r="ID327"/>
      <c r="IE327"/>
      <c r="IF327"/>
      <c r="IG327"/>
      <c r="IH327"/>
      <c r="II327"/>
      <c r="IJ327"/>
      <c r="IK327"/>
      <c r="IL327"/>
    </row>
    <row r="328" spans="1:247" s="6" customFormat="1" ht="15" hidden="1" x14ac:dyDescent="0.25">
      <c r="A328" s="6">
        <v>233</v>
      </c>
      <c r="B328" s="32">
        <f t="shared" ca="1" si="80"/>
        <v>51485</v>
      </c>
      <c r="C328" s="20">
        <f t="shared" si="83"/>
        <v>0</v>
      </c>
      <c r="D328" s="20"/>
      <c r="E328"/>
      <c r="F328"/>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c r="HC328"/>
      <c r="HD328"/>
      <c r="HE328"/>
      <c r="HF328"/>
      <c r="HG328"/>
      <c r="HH328"/>
      <c r="HI328"/>
      <c r="HJ328"/>
      <c r="HK328"/>
      <c r="HL328"/>
      <c r="HM328"/>
      <c r="HN328"/>
      <c r="HO328"/>
      <c r="HP328"/>
      <c r="HQ328"/>
      <c r="HR328"/>
      <c r="HS328"/>
      <c r="HT328"/>
      <c r="HU328"/>
      <c r="HV328"/>
      <c r="HW328"/>
      <c r="HX328"/>
      <c r="HY328"/>
      <c r="HZ328"/>
      <c r="IA328"/>
      <c r="IB328"/>
      <c r="IC328"/>
      <c r="ID328"/>
      <c r="IE328"/>
      <c r="IF328"/>
      <c r="IG328"/>
      <c r="IH328"/>
      <c r="II328"/>
      <c r="IJ328"/>
      <c r="IK328"/>
      <c r="IL328"/>
    </row>
    <row r="329" spans="1:247" s="6" customFormat="1" ht="15" hidden="1" x14ac:dyDescent="0.25">
      <c r="A329" s="6">
        <v>234</v>
      </c>
      <c r="B329" s="32">
        <f t="shared" ca="1" si="80"/>
        <v>51516</v>
      </c>
      <c r="C329" s="20">
        <f t="shared" si="83"/>
        <v>0</v>
      </c>
      <c r="D329" s="20"/>
      <c r="E329"/>
      <c r="F329"/>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c r="IC329"/>
      <c r="ID329"/>
      <c r="IE329"/>
      <c r="IF329"/>
      <c r="IG329"/>
      <c r="IH329"/>
      <c r="II329"/>
      <c r="IJ329"/>
      <c r="IK329"/>
      <c r="IL329"/>
    </row>
    <row r="330" spans="1:247" s="6" customFormat="1" ht="15" hidden="1" x14ac:dyDescent="0.25">
      <c r="A330" s="6">
        <v>235</v>
      </c>
      <c r="B330" s="32">
        <f t="shared" ca="1" si="80"/>
        <v>51547</v>
      </c>
      <c r="C330" s="20">
        <f t="shared" si="83"/>
        <v>0</v>
      </c>
      <c r="D330" s="20"/>
      <c r="E330"/>
      <c r="F330"/>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c r="IC330"/>
      <c r="ID330"/>
      <c r="IE330"/>
      <c r="IF330"/>
      <c r="IG330"/>
      <c r="IH330"/>
      <c r="II330"/>
      <c r="IJ330"/>
      <c r="IK330"/>
      <c r="IL330"/>
    </row>
    <row r="331" spans="1:247" s="6" customFormat="1" ht="15" hidden="1" x14ac:dyDescent="0.25">
      <c r="A331" s="6">
        <v>236</v>
      </c>
      <c r="B331" s="32">
        <f t="shared" ca="1" si="80"/>
        <v>51575</v>
      </c>
      <c r="C331" s="20">
        <f t="shared" si="83"/>
        <v>0</v>
      </c>
      <c r="D331" s="20"/>
      <c r="E331"/>
      <c r="F331"/>
      <c r="G331"/>
      <c r="H331"/>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c r="EY331"/>
      <c r="EZ331"/>
      <c r="FA331"/>
      <c r="FB331"/>
      <c r="FC331"/>
      <c r="FD331"/>
      <c r="FE331"/>
      <c r="FF331"/>
      <c r="FG331"/>
      <c r="FH331"/>
      <c r="FI331"/>
      <c r="FJ331"/>
      <c r="FK331"/>
      <c r="FL331"/>
      <c r="FM331"/>
      <c r="FN331"/>
      <c r="FO331"/>
      <c r="FP331"/>
      <c r="FQ331"/>
      <c r="FR331"/>
      <c r="FS331"/>
      <c r="FT331"/>
      <c r="FU331"/>
      <c r="FV331"/>
      <c r="FW331"/>
      <c r="FX331"/>
      <c r="FY331"/>
      <c r="FZ331"/>
      <c r="GA331"/>
      <c r="GB331"/>
      <c r="GC331"/>
      <c r="GD331"/>
      <c r="GE331"/>
      <c r="GF331"/>
      <c r="GG331"/>
      <c r="GH331"/>
      <c r="GI331"/>
      <c r="GJ331"/>
      <c r="GK331"/>
      <c r="GL331"/>
      <c r="GM331"/>
      <c r="GN331"/>
      <c r="GO331"/>
      <c r="GP331"/>
      <c r="GQ331"/>
      <c r="GR331"/>
      <c r="GS331"/>
      <c r="GT331"/>
      <c r="GU331"/>
      <c r="GV331"/>
      <c r="GW331"/>
      <c r="GX331"/>
      <c r="GY331"/>
      <c r="GZ331"/>
      <c r="HA331"/>
      <c r="HB331"/>
      <c r="HC331"/>
      <c r="HD331"/>
      <c r="HE331"/>
      <c r="HF331"/>
      <c r="HG331"/>
      <c r="HH331"/>
      <c r="HI331"/>
      <c r="HJ331"/>
      <c r="HK331"/>
      <c r="HL331"/>
      <c r="HM331"/>
      <c r="HN331"/>
      <c r="HO331"/>
      <c r="HP331"/>
      <c r="HQ331"/>
      <c r="HR331"/>
      <c r="HS331"/>
      <c r="HT331"/>
      <c r="HU331"/>
      <c r="HV331"/>
      <c r="HW331"/>
      <c r="HX331"/>
      <c r="HY331"/>
      <c r="HZ331"/>
      <c r="IA331"/>
      <c r="IB331"/>
      <c r="IC331"/>
      <c r="ID331"/>
      <c r="IE331"/>
      <c r="IF331"/>
      <c r="IG331"/>
      <c r="IH331"/>
      <c r="II331"/>
      <c r="IJ331"/>
      <c r="IK331"/>
      <c r="IL331"/>
    </row>
    <row r="332" spans="1:247" s="6" customFormat="1" ht="15" hidden="1" x14ac:dyDescent="0.25">
      <c r="A332" s="6">
        <v>237</v>
      </c>
      <c r="B332" s="32">
        <f t="shared" ca="1" si="80"/>
        <v>51606</v>
      </c>
      <c r="C332" s="20">
        <f t="shared" si="83"/>
        <v>0</v>
      </c>
      <c r="D332" s="20"/>
      <c r="E332"/>
      <c r="F332"/>
      <c r="G332"/>
      <c r="H332"/>
      <c r="I332"/>
      <c r="J332"/>
      <c r="K332"/>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c r="DT332"/>
      <c r="DU332"/>
      <c r="DV332"/>
      <c r="DW332"/>
      <c r="DX332"/>
      <c r="DY332"/>
      <c r="DZ332"/>
      <c r="EA332"/>
      <c r="EB332"/>
      <c r="EC332"/>
      <c r="ED332"/>
      <c r="EE332"/>
      <c r="EF332"/>
      <c r="EG332"/>
      <c r="EH332"/>
      <c r="EI332"/>
      <c r="EJ332"/>
      <c r="EK332"/>
      <c r="EL332"/>
      <c r="EM332"/>
      <c r="EN332"/>
      <c r="EO332"/>
      <c r="EP332"/>
      <c r="EQ332"/>
      <c r="ER332"/>
      <c r="ES332"/>
      <c r="ET332"/>
      <c r="EU332"/>
      <c r="EV332"/>
      <c r="EW332"/>
      <c r="EX332"/>
      <c r="EY332"/>
      <c r="EZ332"/>
      <c r="FA332"/>
      <c r="FB332"/>
      <c r="FC332"/>
      <c r="FD332"/>
      <c r="FE332"/>
      <c r="FF332"/>
      <c r="FG332"/>
      <c r="FH332"/>
      <c r="FI332"/>
      <c r="FJ332"/>
      <c r="FK332"/>
      <c r="FL332"/>
      <c r="FM332"/>
      <c r="FN332"/>
      <c r="FO332"/>
      <c r="FP332"/>
      <c r="FQ332"/>
      <c r="FR332"/>
      <c r="FS332"/>
      <c r="FT332"/>
      <c r="FU332"/>
      <c r="FV332"/>
      <c r="FW332"/>
      <c r="FX332"/>
      <c r="FY332"/>
      <c r="FZ332"/>
      <c r="GA332"/>
      <c r="GB332"/>
      <c r="GC332"/>
      <c r="GD332"/>
      <c r="GE332"/>
      <c r="GF332"/>
      <c r="GG332"/>
      <c r="GH332"/>
      <c r="GI332"/>
      <c r="GJ332"/>
      <c r="GK332"/>
      <c r="GL332"/>
      <c r="GM332"/>
      <c r="GN332"/>
      <c r="GO332"/>
      <c r="GP332"/>
      <c r="GQ332"/>
      <c r="GR332"/>
      <c r="GS332"/>
      <c r="GT332"/>
      <c r="GU332"/>
      <c r="GV332"/>
      <c r="GW332"/>
      <c r="GX332"/>
      <c r="GY332"/>
      <c r="GZ332"/>
      <c r="HA332"/>
      <c r="HB332"/>
      <c r="HC332"/>
      <c r="HD332"/>
      <c r="HE332"/>
      <c r="HF332"/>
      <c r="HG332"/>
      <c r="HH332"/>
      <c r="HI332"/>
      <c r="HJ332"/>
      <c r="HK332"/>
      <c r="HL332"/>
      <c r="HM332"/>
      <c r="HN332"/>
      <c r="HO332"/>
      <c r="HP332"/>
      <c r="HQ332"/>
      <c r="HR332"/>
      <c r="HS332"/>
      <c r="HT332"/>
      <c r="HU332"/>
      <c r="HV332"/>
      <c r="HW332"/>
      <c r="HX332"/>
      <c r="HY332"/>
      <c r="HZ332"/>
      <c r="IA332"/>
      <c r="IB332"/>
      <c r="IC332"/>
      <c r="ID332"/>
      <c r="IE332"/>
      <c r="IF332"/>
      <c r="IG332"/>
      <c r="IH332"/>
      <c r="II332"/>
      <c r="IJ332"/>
      <c r="IK332"/>
      <c r="IL332"/>
    </row>
    <row r="333" spans="1:247" s="6" customFormat="1" ht="15" hidden="1" x14ac:dyDescent="0.25">
      <c r="A333" s="6">
        <v>238</v>
      </c>
      <c r="B333" s="32">
        <f t="shared" ca="1" si="80"/>
        <v>51636</v>
      </c>
      <c r="C333" s="20">
        <f t="shared" si="83"/>
        <v>0</v>
      </c>
      <c r="D333" s="20"/>
      <c r="E333"/>
      <c r="F333"/>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c r="HC333"/>
      <c r="HD333"/>
      <c r="HE333"/>
      <c r="HF333"/>
      <c r="HG333"/>
      <c r="HH333"/>
      <c r="HI333"/>
      <c r="HJ333"/>
      <c r="HK333"/>
      <c r="HL333"/>
      <c r="HM333"/>
      <c r="HN333"/>
      <c r="HO333"/>
      <c r="HP333"/>
      <c r="HQ333"/>
      <c r="HR333"/>
      <c r="HS333"/>
      <c r="HT333"/>
      <c r="HU333"/>
      <c r="HV333"/>
      <c r="HW333"/>
      <c r="HX333"/>
      <c r="HY333"/>
      <c r="HZ333"/>
      <c r="IA333"/>
      <c r="IB333"/>
      <c r="IC333"/>
      <c r="ID333"/>
      <c r="IE333"/>
      <c r="IF333"/>
      <c r="IG333"/>
      <c r="IH333"/>
      <c r="II333"/>
      <c r="IJ333"/>
      <c r="IK333"/>
      <c r="IL333"/>
    </row>
    <row r="334" spans="1:247" s="6" customFormat="1" ht="15" hidden="1" x14ac:dyDescent="0.25">
      <c r="A334" s="6">
        <v>239</v>
      </c>
      <c r="B334" s="32">
        <f t="shared" ca="1" si="80"/>
        <v>51667</v>
      </c>
      <c r="C334" s="20">
        <f t="shared" si="83"/>
        <v>0</v>
      </c>
      <c r="D334" s="20"/>
      <c r="E334"/>
      <c r="F334"/>
      <c r="G334"/>
      <c r="H334"/>
      <c r="I334"/>
      <c r="J334"/>
      <c r="K334"/>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c r="ES334"/>
      <c r="ET334"/>
      <c r="EU334"/>
      <c r="EV334"/>
      <c r="EW334"/>
      <c r="EX334"/>
      <c r="EY334"/>
      <c r="EZ334"/>
      <c r="FA334"/>
      <c r="FB334"/>
      <c r="FC334"/>
      <c r="FD334"/>
      <c r="FE334"/>
      <c r="FF334"/>
      <c r="FG334"/>
      <c r="FH334"/>
      <c r="FI334"/>
      <c r="FJ334"/>
      <c r="FK334"/>
      <c r="FL334"/>
      <c r="FM334"/>
      <c r="FN334"/>
      <c r="FO334"/>
      <c r="FP334"/>
      <c r="FQ334"/>
      <c r="FR334"/>
      <c r="FS334"/>
      <c r="FT334"/>
      <c r="FU334"/>
      <c r="FV334"/>
      <c r="FW334"/>
      <c r="FX334"/>
      <c r="FY334"/>
      <c r="FZ334"/>
      <c r="GA334"/>
      <c r="GB334"/>
      <c r="GC334"/>
      <c r="GD334"/>
      <c r="GE334"/>
      <c r="GF334"/>
      <c r="GG334"/>
      <c r="GH334"/>
      <c r="GI334"/>
      <c r="GJ334"/>
      <c r="GK334"/>
      <c r="GL334"/>
      <c r="GM334"/>
      <c r="GN334"/>
      <c r="GO334"/>
      <c r="GP334"/>
      <c r="GQ334"/>
      <c r="GR334"/>
      <c r="GS334"/>
      <c r="GT334"/>
      <c r="GU334"/>
      <c r="GV334"/>
      <c r="GW334"/>
      <c r="GX334"/>
      <c r="GY334"/>
      <c r="GZ334"/>
      <c r="HA334"/>
      <c r="HB334"/>
      <c r="HC334"/>
      <c r="HD334"/>
      <c r="HE334"/>
      <c r="HF334"/>
      <c r="HG334"/>
      <c r="HH334"/>
      <c r="HI334"/>
      <c r="HJ334"/>
      <c r="HK334"/>
      <c r="HL334"/>
      <c r="HM334"/>
      <c r="HN334"/>
      <c r="HO334"/>
      <c r="HP334"/>
      <c r="HQ334"/>
      <c r="HR334"/>
      <c r="HS334"/>
      <c r="HT334"/>
      <c r="HU334"/>
      <c r="HV334"/>
      <c r="HW334"/>
      <c r="HX334"/>
      <c r="HY334"/>
      <c r="HZ334"/>
      <c r="IA334"/>
      <c r="IB334"/>
      <c r="IC334"/>
      <c r="ID334"/>
      <c r="IE334"/>
      <c r="IF334"/>
      <c r="IG334"/>
      <c r="IH334"/>
      <c r="II334"/>
      <c r="IJ334"/>
      <c r="IK334"/>
      <c r="IL334"/>
    </row>
    <row r="335" spans="1:247" s="6" customFormat="1" ht="15" hidden="1" x14ac:dyDescent="0.25">
      <c r="A335" s="6">
        <v>240</v>
      </c>
      <c r="B335" s="32">
        <f t="shared" ca="1" si="80"/>
        <v>51697</v>
      </c>
      <c r="C335" s="20">
        <f t="shared" si="83"/>
        <v>0</v>
      </c>
      <c r="D335" s="20"/>
      <c r="E335"/>
      <c r="F335"/>
      <c r="G335"/>
      <c r="H335"/>
      <c r="I335"/>
      <c r="J335"/>
      <c r="K335"/>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c r="DU335"/>
      <c r="DV335"/>
      <c r="DW335"/>
      <c r="DX335"/>
      <c r="DY335"/>
      <c r="DZ335"/>
      <c r="EA335"/>
      <c r="EB335"/>
      <c r="EC335"/>
      <c r="ED335"/>
      <c r="EE335"/>
      <c r="EF335"/>
      <c r="EG335"/>
      <c r="EH335"/>
      <c r="EI335"/>
      <c r="EJ335"/>
      <c r="EK335"/>
      <c r="EL335"/>
      <c r="EM335"/>
      <c r="EN335"/>
      <c r="EO335"/>
      <c r="EP335"/>
      <c r="EQ335"/>
      <c r="ER335"/>
      <c r="ES335"/>
      <c r="ET335"/>
      <c r="EU335"/>
      <c r="EV335"/>
      <c r="EW335"/>
      <c r="EX335"/>
      <c r="EY335"/>
      <c r="EZ335"/>
      <c r="FA335"/>
      <c r="FB335"/>
      <c r="FC335"/>
      <c r="FD335"/>
      <c r="FE335"/>
      <c r="FF335"/>
      <c r="FG335"/>
      <c r="FH335"/>
      <c r="FI335"/>
      <c r="FJ335"/>
      <c r="FK335"/>
      <c r="FL335"/>
      <c r="FM335"/>
      <c r="FN335"/>
      <c r="FO335"/>
      <c r="FP335"/>
      <c r="FQ335"/>
      <c r="FR335"/>
      <c r="FS335"/>
      <c r="FT335"/>
      <c r="FU335"/>
      <c r="FV335"/>
      <c r="FW335"/>
      <c r="FX335"/>
      <c r="FY335"/>
      <c r="FZ335"/>
      <c r="GA335"/>
      <c r="GB335"/>
      <c r="GC335"/>
      <c r="GD335"/>
      <c r="GE335"/>
      <c r="GF335"/>
      <c r="GG335"/>
      <c r="GH335"/>
      <c r="GI335"/>
      <c r="GJ335"/>
      <c r="GK335"/>
      <c r="GL335"/>
      <c r="GM335"/>
      <c r="GN335"/>
      <c r="GO335"/>
      <c r="GP335"/>
      <c r="GQ335"/>
      <c r="GR335"/>
      <c r="GS335"/>
      <c r="GT335"/>
      <c r="GU335"/>
      <c r="GV335"/>
      <c r="GW335"/>
      <c r="GX335"/>
      <c r="GY335"/>
      <c r="GZ335"/>
      <c r="HA335"/>
      <c r="HB335"/>
      <c r="HC335"/>
      <c r="HD335"/>
      <c r="HE335"/>
      <c r="HF335"/>
      <c r="HG335"/>
      <c r="HH335"/>
      <c r="HI335"/>
      <c r="HJ335"/>
      <c r="HK335"/>
      <c r="HL335"/>
      <c r="HM335"/>
      <c r="HN335"/>
      <c r="HO335"/>
      <c r="HP335"/>
      <c r="HQ335"/>
      <c r="HR335"/>
      <c r="HS335"/>
      <c r="HT335"/>
      <c r="HU335"/>
      <c r="HV335"/>
      <c r="HW335"/>
      <c r="HX335"/>
      <c r="HY335"/>
      <c r="HZ335"/>
      <c r="IA335"/>
      <c r="IB335"/>
      <c r="IC335"/>
      <c r="ID335"/>
      <c r="IE335"/>
      <c r="IF335"/>
      <c r="IG335"/>
      <c r="IH335"/>
      <c r="II335"/>
      <c r="IJ335"/>
      <c r="IK335"/>
      <c r="IL335"/>
    </row>
    <row r="336" spans="1:247" s="6" customFormat="1" ht="15" hidden="1" x14ac:dyDescent="0.25">
      <c r="F336"/>
      <c r="G336"/>
      <c r="H336"/>
      <c r="I336"/>
      <c r="J336"/>
      <c r="K336"/>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c r="DC336"/>
      <c r="DD336"/>
      <c r="DE336"/>
      <c r="DF336"/>
      <c r="DG336"/>
      <c r="DH336"/>
      <c r="DI336"/>
      <c r="DJ336"/>
      <c r="DK336"/>
      <c r="DL336"/>
      <c r="DM336"/>
      <c r="DN336"/>
      <c r="DO336"/>
      <c r="DP336"/>
      <c r="DQ336"/>
      <c r="DR336"/>
      <c r="DS336"/>
      <c r="DT336"/>
      <c r="DU336"/>
      <c r="DV336"/>
      <c r="DW336"/>
      <c r="DX336"/>
      <c r="DY336"/>
      <c r="DZ336"/>
      <c r="EA336"/>
      <c r="EB336"/>
      <c r="EC336"/>
      <c r="ED336"/>
      <c r="EE336"/>
      <c r="EF336"/>
      <c r="EG336"/>
      <c r="EH336"/>
      <c r="EI336"/>
      <c r="EJ336"/>
      <c r="EK336"/>
      <c r="EL336"/>
      <c r="EM336"/>
      <c r="EN336"/>
      <c r="EO336"/>
      <c r="EP336"/>
      <c r="EQ336"/>
      <c r="ER336"/>
      <c r="ES336"/>
      <c r="ET336"/>
      <c r="EU336"/>
      <c r="EV336"/>
      <c r="EW336"/>
      <c r="EX336"/>
      <c r="EY336"/>
      <c r="EZ336"/>
      <c r="FA336"/>
      <c r="FB336"/>
      <c r="FC336"/>
      <c r="FD336"/>
      <c r="FE336"/>
      <c r="FF336"/>
      <c r="FG336"/>
      <c r="FH336"/>
      <c r="FI336"/>
      <c r="FJ336"/>
      <c r="FK336"/>
      <c r="FL336"/>
      <c r="FM336"/>
      <c r="FN336"/>
      <c r="FO336"/>
      <c r="FP336"/>
      <c r="FQ336"/>
      <c r="FR336"/>
      <c r="FS336"/>
      <c r="FT336"/>
      <c r="FU336"/>
      <c r="FV336"/>
      <c r="FW336"/>
      <c r="FX336"/>
      <c r="FY336"/>
      <c r="FZ336"/>
      <c r="GA336"/>
      <c r="GB336"/>
      <c r="GC336"/>
      <c r="GD336"/>
      <c r="GE336"/>
      <c r="GF336"/>
      <c r="GG336"/>
      <c r="GH336"/>
      <c r="GI336"/>
      <c r="GJ336"/>
      <c r="GK336"/>
      <c r="GL336"/>
      <c r="GM336"/>
      <c r="GN336"/>
      <c r="GO336"/>
      <c r="GP336"/>
      <c r="GQ336"/>
      <c r="GR336"/>
      <c r="GS336"/>
      <c r="GT336"/>
      <c r="GU336"/>
      <c r="GV336"/>
      <c r="GW336"/>
      <c r="GX336"/>
      <c r="GY336"/>
      <c r="GZ336"/>
      <c r="HA336"/>
      <c r="HB336"/>
      <c r="HC336"/>
      <c r="HD336"/>
      <c r="HE336"/>
      <c r="HF336"/>
      <c r="HG336"/>
      <c r="HH336"/>
      <c r="HI336"/>
      <c r="HJ336"/>
      <c r="HK336"/>
      <c r="HL336"/>
      <c r="HM336"/>
      <c r="HN336"/>
      <c r="HO336"/>
      <c r="HP336"/>
      <c r="HQ336"/>
      <c r="HR336"/>
      <c r="HS336"/>
      <c r="HT336"/>
      <c r="HU336"/>
      <c r="HV336"/>
      <c r="HW336"/>
      <c r="HX336"/>
      <c r="HY336"/>
      <c r="HZ336"/>
      <c r="IA336"/>
      <c r="IB336"/>
      <c r="IC336"/>
      <c r="ID336"/>
      <c r="IE336"/>
      <c r="IF336"/>
      <c r="IG336"/>
      <c r="IH336"/>
      <c r="II336"/>
      <c r="IJ336"/>
      <c r="IK336"/>
      <c r="IL336"/>
      <c r="IM336"/>
    </row>
  </sheetData>
  <sheetProtection algorithmName="SHA-512" hashValue="0UNbPQJEZuvbDFF6vcp8ckBwBDb6umnw0wE7IkE2VrSB0BDbLSQKs1zGUEs8IkBO2bQVA7hIiD3ZQtM0+8g3sQ==" saltValue="+IvwQwm//geOcs5WKoyLhg==" spinCount="100000" sheet="1"/>
  <mergeCells count="93">
    <mergeCell ref="A87:N87"/>
    <mergeCell ref="A88:N88"/>
    <mergeCell ref="B35:E35"/>
    <mergeCell ref="A92:B93"/>
    <mergeCell ref="C92:F92"/>
    <mergeCell ref="C93:F93"/>
    <mergeCell ref="A85:J85"/>
    <mergeCell ref="A86:N86"/>
    <mergeCell ref="A90:B90"/>
    <mergeCell ref="C90:F90"/>
    <mergeCell ref="A84:J84"/>
    <mergeCell ref="A65:A66"/>
    <mergeCell ref="B65:E65"/>
    <mergeCell ref="F65:H65"/>
    <mergeCell ref="A82:J82"/>
    <mergeCell ref="A83:J83"/>
    <mergeCell ref="A35:A36"/>
    <mergeCell ref="J50:M50"/>
    <mergeCell ref="J35:M35"/>
    <mergeCell ref="Z50:AC50"/>
    <mergeCell ref="V50:Y50"/>
    <mergeCell ref="V65:Y65"/>
    <mergeCell ref="Z65:AC65"/>
    <mergeCell ref="A81:J81"/>
    <mergeCell ref="V35:Y35"/>
    <mergeCell ref="A33:I33"/>
    <mergeCell ref="J33:K33"/>
    <mergeCell ref="L33:S33"/>
    <mergeCell ref="Z35:AC35"/>
    <mergeCell ref="A27:I27"/>
    <mergeCell ref="J27:K27"/>
    <mergeCell ref="J29:K29"/>
    <mergeCell ref="J65:M65"/>
    <mergeCell ref="A30:I30"/>
    <mergeCell ref="A31:I31"/>
    <mergeCell ref="J31:K31"/>
    <mergeCell ref="A32:I32"/>
    <mergeCell ref="A28:I28"/>
    <mergeCell ref="J28:K28"/>
    <mergeCell ref="A29:I29"/>
    <mergeCell ref="J32:K32"/>
    <mergeCell ref="F35:I35"/>
    <mergeCell ref="A50:A51"/>
    <mergeCell ref="B50:D50"/>
    <mergeCell ref="F50:I50"/>
    <mergeCell ref="A22:I22"/>
    <mergeCell ref="J22:K22"/>
    <mergeCell ref="A23:I23"/>
    <mergeCell ref="J23:K23"/>
    <mergeCell ref="A25:I25"/>
    <mergeCell ref="J25:K25"/>
    <mergeCell ref="A26:I26"/>
    <mergeCell ref="J26:K26"/>
    <mergeCell ref="L23:S23"/>
    <mergeCell ref="A24:I24"/>
    <mergeCell ref="J24:K24"/>
    <mergeCell ref="A19:I19"/>
    <mergeCell ref="J19:K19"/>
    <mergeCell ref="A20:I20"/>
    <mergeCell ref="J20:K20"/>
    <mergeCell ref="A21:I21"/>
    <mergeCell ref="J21:K21"/>
    <mergeCell ref="A16:G16"/>
    <mergeCell ref="J16:K16"/>
    <mergeCell ref="A17:K17"/>
    <mergeCell ref="A18:I18"/>
    <mergeCell ref="J18:K18"/>
    <mergeCell ref="A13:I13"/>
    <mergeCell ref="J13:K13"/>
    <mergeCell ref="A14:I14"/>
    <mergeCell ref="J14:K14"/>
    <mergeCell ref="A15:I15"/>
    <mergeCell ref="J15:K15"/>
    <mergeCell ref="A10:H10"/>
    <mergeCell ref="J10:K10"/>
    <mergeCell ref="A11:H11"/>
    <mergeCell ref="J11:K11"/>
    <mergeCell ref="A12:H12"/>
    <mergeCell ref="J12:K12"/>
    <mergeCell ref="A7:I7"/>
    <mergeCell ref="J7:K7"/>
    <mergeCell ref="A8:I8"/>
    <mergeCell ref="J8:K8"/>
    <mergeCell ref="A9:H9"/>
    <mergeCell ref="J9:K9"/>
    <mergeCell ref="A6:I6"/>
    <mergeCell ref="J6:K6"/>
    <mergeCell ref="A3:K3"/>
    <mergeCell ref="A1:K1"/>
    <mergeCell ref="A2:K2"/>
    <mergeCell ref="A4:K4"/>
    <mergeCell ref="A5:I5"/>
    <mergeCell ref="J5:K5"/>
  </mergeCells>
  <pageMargins left="3.937007874015748E-2" right="3.937007874015748E-2" top="0.15748031496062992" bottom="0.15748031496062992" header="3.937007874015748E-2" footer="3.937007874015748E-2"/>
  <pageSetup paperSize="9"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Drop Down 1">
              <controlPr locked="0" defaultSize="0" autoLine="0" autoPict="0">
                <anchor>
                  <from>
                    <xdr:col>9</xdr:col>
                    <xdr:colOff>0</xdr:colOff>
                    <xdr:row>13</xdr:row>
                    <xdr:rowOff>190500</xdr:rowOff>
                  </from>
                  <to>
                    <xdr:col>11</xdr:col>
                    <xdr:colOff>0</xdr:colOff>
                    <xdr:row>16</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14</vt:i4>
      </vt:variant>
    </vt:vector>
  </HeadingPairs>
  <TitlesOfParts>
    <vt:vector size="17" baseType="lpstr">
      <vt:lpstr>ПАСПОРТ</vt:lpstr>
      <vt:lpstr>Додаток до Паспорту</vt:lpstr>
      <vt:lpstr>Калькулятор</vt:lpstr>
      <vt:lpstr>'Додаток до Паспорту'!avans</vt:lpstr>
      <vt:lpstr>Калькулятор!avans2</vt:lpstr>
      <vt:lpstr>'Додаток до Паспорту'!data</vt:lpstr>
      <vt:lpstr>Калькулятор!data2</vt:lpstr>
      <vt:lpstr>'Додаток до Паспорту'!PROC</vt:lpstr>
      <vt:lpstr>Калькулятор!PROC2</vt:lpstr>
      <vt:lpstr>'Додаток до Паспорту'!strok</vt:lpstr>
      <vt:lpstr>Калькулятор!strok2</vt:lpstr>
      <vt:lpstr>'Додаток до Паспорту'!sumkred</vt:lpstr>
      <vt:lpstr>Калькулятор!sumkred2</vt:lpstr>
      <vt:lpstr>'Додаток до Паспорту'!sumproplat</vt:lpstr>
      <vt:lpstr>Калькулятор!sumproplat2</vt:lpstr>
      <vt:lpstr>'Додаток до Паспорту'!Область_печати</vt:lpstr>
      <vt:lpstr>ПАСПОРТ!Область_печати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DZamotaev</dc:creator>
  <cp:lastModifiedBy>Дьоміна Світлана Валеріївна</cp:lastModifiedBy>
  <cp:lastPrinted>2020-05-04T20:59:46Z</cp:lastPrinted>
  <dcterms:created xsi:type="dcterms:W3CDTF">2007-05-30T09:57:41Z</dcterms:created>
  <dcterms:modified xsi:type="dcterms:W3CDTF">2021-07-15T09:56:49Z</dcterms:modified>
</cp:coreProperties>
</file>