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C:\Users\sdomina\Desktop\Доступна ипотека 7%\"/>
    </mc:Choice>
  </mc:AlternateContent>
  <bookViews>
    <workbookView xWindow="0" yWindow="0" windowWidth="19200" windowHeight="4890" tabRatio="787" firstSheet="1" activeTab="1"/>
  </bookViews>
  <sheets>
    <sheet name="Додаток до Паспорту_Варіант 1" sheetId="8" state="hidden" r:id="rId1"/>
    <sheet name="Калькулятор_первинний ринок" sheetId="14" r:id="rId2"/>
    <sheet name="Додаток до Паспорту_Варіант 2" sheetId="7" state="hidden" r:id="rId3"/>
    <sheet name="Додаток до Паспорту_Варіант 3" sheetId="9" state="hidden" r:id="rId4"/>
    <sheet name="Додаток до Паспорту_Варіант 4" sheetId="10" state="hidden" r:id="rId5"/>
    <sheet name="Додаток до Паспорту_Варіант 5" sheetId="11" state="hidden" r:id="rId6"/>
    <sheet name="Додаток до Паспорту_Варіант 6" sheetId="12" state="hidden" r:id="rId7"/>
  </sheets>
  <definedNames>
    <definedName name="_xlnm._FilterDatabase" localSheetId="0" hidden="1">'Додаток до Паспорту_Варіант 1'!$A$77:$AJ$77</definedName>
    <definedName name="_xlnm._FilterDatabase" localSheetId="2" hidden="1">'Додаток до Паспорту_Варіант 2'!$A$77:$AJ$77</definedName>
    <definedName name="_xlnm._FilterDatabase" localSheetId="3" hidden="1">'Додаток до Паспорту_Варіант 3'!$A$77:$AJ$77</definedName>
    <definedName name="_xlnm._FilterDatabase" localSheetId="4" hidden="1">'Додаток до Паспорту_Варіант 4'!$A$77:$AJ$77</definedName>
    <definedName name="_xlnm._FilterDatabase" localSheetId="5" hidden="1">'Додаток до Паспорту_Варіант 5'!$A$77:$AJ$77</definedName>
    <definedName name="_xlnm._FilterDatabase" localSheetId="6" hidden="1">'Додаток до Паспорту_Варіант 6'!$A$77:$AJ$77</definedName>
    <definedName name="avans" localSheetId="0">'Додаток до Паспорту_Варіант 1'!$H$6</definedName>
    <definedName name="avans" localSheetId="2">'Додаток до Паспорту_Варіант 2'!$H$6</definedName>
    <definedName name="avans" localSheetId="3">'Додаток до Паспорту_Варіант 3'!$H$6</definedName>
    <definedName name="avans" localSheetId="4">'Додаток до Паспорту_Варіант 4'!$H$6</definedName>
    <definedName name="avans" localSheetId="5">'Додаток до Паспорту_Варіант 5'!$H$6</definedName>
    <definedName name="avans" localSheetId="6">'Додаток до Паспорту_Варіант 6'!$H$6</definedName>
    <definedName name="avans2" localSheetId="1">'Калькулятор_первинний ринок'!$L$7</definedName>
    <definedName name="avans2">#REF!</definedName>
    <definedName name="data" localSheetId="0">'Додаток до Паспорту_Варіант 1'!$H$13</definedName>
    <definedName name="data" localSheetId="2">'Додаток до Паспорту_Варіант 2'!$H$13</definedName>
    <definedName name="data" localSheetId="3">'Додаток до Паспорту_Варіант 3'!$H$13</definedName>
    <definedName name="data" localSheetId="4">'Додаток до Паспорту_Варіант 4'!$H$13</definedName>
    <definedName name="data" localSheetId="5">'Додаток до Паспорту_Варіант 5'!$H$13</definedName>
    <definedName name="data" localSheetId="6">'Додаток до Паспорту_Варіант 6'!$H$13</definedName>
    <definedName name="data2" localSheetId="1">'Калькулятор_первинний ринок'!$L$22</definedName>
    <definedName name="data2">#REF!</definedName>
    <definedName name="PROC" localSheetId="0">'Додаток до Паспорту_Варіант 1'!$H$9</definedName>
    <definedName name="PROC" localSheetId="2">'Додаток до Паспорту_Варіант 2'!$H$9</definedName>
    <definedName name="PROC" localSheetId="3">'Додаток до Паспорту_Варіант 3'!$H$9</definedName>
    <definedName name="PROC" localSheetId="4">'Додаток до Паспорту_Варіант 4'!$H$9</definedName>
    <definedName name="PROC" localSheetId="5">'Додаток до Паспорту_Варіант 5'!$H$9</definedName>
    <definedName name="PROC" localSheetId="6">'Додаток до Паспорту_Варіант 6'!$H$9</definedName>
    <definedName name="PROC2" localSheetId="1">'Калькулятор_первинний ринок'!#REF!</definedName>
    <definedName name="proc2">#REF!</definedName>
    <definedName name="stoimost" localSheetId="0">'Додаток до Паспорту_Варіант 1'!#REF!</definedName>
    <definedName name="stoimost" localSheetId="2">'Додаток до Паспорту_Варіант 2'!#REF!</definedName>
    <definedName name="stoimost" localSheetId="3">'Додаток до Паспорту_Варіант 3'!#REF!</definedName>
    <definedName name="stoimost" localSheetId="4">'Додаток до Паспорту_Варіант 4'!#REF!</definedName>
    <definedName name="stoimost" localSheetId="5">'Додаток до Паспорту_Варіант 5'!#REF!</definedName>
    <definedName name="stoimost" localSheetId="6">'Додаток до Паспорту_Варіант 6'!#REF!</definedName>
    <definedName name="stoimost2">#REF!</definedName>
    <definedName name="strok" localSheetId="0">'Додаток до Паспорту_Варіант 1'!$H$8</definedName>
    <definedName name="strok" localSheetId="2">'Додаток до Паспорту_Варіант 2'!$H$8</definedName>
    <definedName name="strok" localSheetId="3">'Додаток до Паспорту_Варіант 3'!$H$8</definedName>
    <definedName name="strok" localSheetId="4">'Додаток до Паспорту_Варіант 4'!$H$8</definedName>
    <definedName name="strok" localSheetId="5">'Додаток до Паспорту_Варіант 5'!$H$8</definedName>
    <definedName name="strok" localSheetId="6">'Додаток до Паспорту_Варіант 6'!$H$8</definedName>
    <definedName name="strok" localSheetId="1">'Калькулятор_первинний ринок'!$J$8</definedName>
    <definedName name="strok2" localSheetId="1">'Калькулятор_первинний ринок'!$L$13</definedName>
    <definedName name="strok2">#REF!</definedName>
    <definedName name="sumkred" localSheetId="0">'Додаток до Паспорту_Варіант 1'!$H$7</definedName>
    <definedName name="sumkred" localSheetId="2">'Додаток до Паспорту_Варіант 2'!$H$7</definedName>
    <definedName name="sumkred" localSheetId="3">'Додаток до Паспорту_Варіант 3'!$H$7</definedName>
    <definedName name="sumkred" localSheetId="4">'Додаток до Паспорту_Варіант 4'!$H$7</definedName>
    <definedName name="sumkred" localSheetId="5">'Додаток до Паспорту_Варіант 5'!$H$7</definedName>
    <definedName name="sumkred" localSheetId="6">'Додаток до Паспорту_Варіант 6'!$H$7</definedName>
    <definedName name="sumkred2" localSheetId="1">'Калькулятор_первинний ринок'!$L$8</definedName>
    <definedName name="sumkred2">#REF!</definedName>
    <definedName name="sumproc" localSheetId="0">'Додаток до Паспорту_Варіант 1'!#REF!</definedName>
    <definedName name="sumproc" localSheetId="2">'Додаток до Паспорту_Варіант 2'!#REF!</definedName>
    <definedName name="sumproc" localSheetId="3">'Додаток до Паспорту_Варіант 3'!#REF!</definedName>
    <definedName name="sumproc" localSheetId="4">'Додаток до Паспорту_Варіант 4'!#REF!</definedName>
    <definedName name="sumproc" localSheetId="5">'Додаток до Паспорту_Варіант 5'!#REF!</definedName>
    <definedName name="sumproc" localSheetId="6">'Додаток до Паспорту_Варіант 6'!#REF!</definedName>
    <definedName name="sumproplat" localSheetId="0">'Додаток до Паспорту_Варіант 1'!$H$14</definedName>
    <definedName name="sumproplat" localSheetId="2">'Додаток до Паспорту_Варіант 2'!$H$14</definedName>
    <definedName name="sumproplat" localSheetId="3">'Додаток до Паспорту_Варіант 3'!$H$14</definedName>
    <definedName name="sumproplat" localSheetId="4">'Додаток до Паспорту_Варіант 4'!$H$14</definedName>
    <definedName name="sumproplat" localSheetId="5">'Додаток до Паспорту_Варіант 5'!$H$14</definedName>
    <definedName name="sumproplat" localSheetId="6">'Додаток до Паспорту_Варіант 6'!$H$14</definedName>
    <definedName name="sumproplat2" localSheetId="1">'Калькулятор_первинний ринок'!$L$23</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2" hidden="1">'Додаток до Паспорту_Варіант 2'!$R:$IV</definedName>
    <definedName name="Z_61A07DFC_D147_11D6_B93C_0010B563CE7A_.wvu.Cols" localSheetId="3" hidden="1">'Додаток до Паспорту_Варіант 3'!$R:$IV</definedName>
    <definedName name="Z_61A07DFC_D147_11D6_B93C_0010B563CE7A_.wvu.Cols" localSheetId="4" hidden="1">'Додаток до Паспорту_Варіант 4'!$R:$IV</definedName>
    <definedName name="Z_61A07DFC_D147_11D6_B93C_0010B563CE7A_.wvu.Cols" localSheetId="5" hidden="1">'Додаток до Паспорту_Варіант 5'!$R:$IV</definedName>
    <definedName name="Z_61A07DFC_D147_11D6_B93C_0010B563CE7A_.wvu.Cols" localSheetId="6"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2" hidden="1">'Додаток до Паспорту_Варіант 2'!$A$5:$I$64</definedName>
    <definedName name="Z_61A07DFC_D147_11D6_B93C_0010B563CE7A_.wvu.PrintArea" localSheetId="3" hidden="1">'Додаток до Паспорту_Варіант 3'!$A$5:$I$64</definedName>
    <definedName name="Z_61A07DFC_D147_11D6_B93C_0010B563CE7A_.wvu.PrintArea" localSheetId="4" hidden="1">'Додаток до Паспорту_Варіант 4'!$A$5:$I$64</definedName>
    <definedName name="Z_61A07DFC_D147_11D6_B93C_0010B563CE7A_.wvu.PrintArea" localSheetId="5" hidden="1">'Додаток до Паспорту_Варіант 5'!$A$5:$I$64</definedName>
    <definedName name="Z_61A07DFC_D147_11D6_B93C_0010B563CE7A_.wvu.PrintArea" localSheetId="6"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2" hidden="1">'Додаток до Паспорту_Варіант 2'!$65:$65536</definedName>
    <definedName name="Z_61A07DFC_D147_11D6_B93C_0010B563CE7A_.wvu.Rows" localSheetId="3" hidden="1">'Додаток до Паспорту_Варіант 3'!$65:$65536</definedName>
    <definedName name="Z_61A07DFC_D147_11D6_B93C_0010B563CE7A_.wvu.Rows" localSheetId="4" hidden="1">'Додаток до Паспорту_Варіант 4'!$65:$65536</definedName>
    <definedName name="Z_61A07DFC_D147_11D6_B93C_0010B563CE7A_.wvu.Rows" localSheetId="5" hidden="1">'Додаток до Паспорту_Варіант 5'!$65:$65536</definedName>
    <definedName name="Z_61A07DFC_D147_11D6_B93C_0010B563CE7A_.wvu.Rows" localSheetId="6" hidden="1">'Додаток до Паспорту_Варіант 6'!$65:$65536</definedName>
    <definedName name="_xlnm.Print_Area" localSheetId="0">'Додаток до Паспорту_Варіант 1'!$A$3:$V$353</definedName>
    <definedName name="_xlnm.Print_Area" localSheetId="2">'Додаток до Паспорту_Варіант 2'!$A$3:$V$353</definedName>
    <definedName name="_xlnm.Print_Area" localSheetId="3">'Додаток до Паспорту_Варіант 3'!$A$3:$V$353</definedName>
    <definedName name="_xlnm.Print_Area" localSheetId="4">'Додаток до Паспорту_Варіант 4'!$A$3:$V$353</definedName>
    <definedName name="_xlnm.Print_Area" localSheetId="5">'Додаток до Паспорту_Варіант 5'!$A$3:$V$353</definedName>
    <definedName name="_xlnm.Print_Area" localSheetId="6">'Додаток до Паспорту_Варіант 6'!$A$3:$V$353</definedName>
  </definedNames>
  <calcPr calcId="162913"/>
</workbook>
</file>

<file path=xl/calcChain.xml><?xml version="1.0" encoding="utf-8"?>
<calcChain xmlns="http://schemas.openxmlformats.org/spreadsheetml/2006/main">
  <c r="L21" i="14" l="1"/>
  <c r="D102" i="14" l="1"/>
  <c r="C102" i="14"/>
  <c r="L15" i="14"/>
  <c r="L18" i="14" l="1"/>
  <c r="L38" i="14" l="1"/>
  <c r="L8" i="14" l="1"/>
  <c r="B43" i="14" s="1"/>
  <c r="H14" i="8"/>
  <c r="L19" i="14"/>
  <c r="B102" i="14"/>
  <c r="C97" i="14"/>
  <c r="A23" i="14"/>
  <c r="L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C21" i="7"/>
  <c r="B22" i="10"/>
  <c r="C22" i="10"/>
  <c r="C21" i="10"/>
  <c r="D21" i="7"/>
  <c r="B22" i="9"/>
  <c r="B22" i="7"/>
  <c r="B23" i="9"/>
  <c r="C78" i="7"/>
  <c r="B24" i="9"/>
  <c r="C24" i="9" s="1"/>
  <c r="B103" i="14" l="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C43" i="14"/>
  <c r="D43" i="14"/>
  <c r="L23" i="14"/>
  <c r="B44" i="14" s="1"/>
  <c r="E43" i="14"/>
  <c r="C21" i="11"/>
  <c r="B22" i="11"/>
  <c r="D24" i="9"/>
  <c r="B25" i="9"/>
  <c r="B23" i="10"/>
  <c r="D22" i="10"/>
  <c r="C21" i="8"/>
  <c r="B22" i="8"/>
  <c r="B23" i="7"/>
  <c r="C22" i="7"/>
  <c r="C23" i="9"/>
  <c r="D23" i="9"/>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G43" i="14" l="1"/>
  <c r="D103" i="14" s="1"/>
  <c r="F43" i="14"/>
  <c r="C103" i="14" s="1"/>
  <c r="C44" i="14"/>
  <c r="E44" i="14" s="1"/>
  <c r="F44" i="14" s="1"/>
  <c r="C104" i="14" s="1"/>
  <c r="D44" i="14"/>
  <c r="B45" i="14"/>
  <c r="D23" i="7"/>
  <c r="B24" i="7"/>
  <c r="C23" i="7"/>
  <c r="C23" i="10"/>
  <c r="B24" i="10"/>
  <c r="B23" i="11"/>
  <c r="C22" i="11"/>
  <c r="D22" i="11" s="1"/>
  <c r="C78" i="9"/>
  <c r="C78" i="10"/>
  <c r="C80" i="9"/>
  <c r="B23" i="8"/>
  <c r="C22" i="8"/>
  <c r="D22" i="8" s="1"/>
  <c r="D21" i="11"/>
  <c r="D21" i="12"/>
  <c r="D21" i="8"/>
  <c r="B26" i="9"/>
  <c r="C25" i="9"/>
  <c r="B23" i="12"/>
  <c r="C22" i="12"/>
  <c r="D22" i="12"/>
  <c r="D22" i="9"/>
  <c r="D22" i="7"/>
  <c r="C79" i="10"/>
  <c r="C81" i="9"/>
  <c r="G44" i="14" l="1"/>
  <c r="D104" i="14" s="1"/>
  <c r="B46" i="14"/>
  <c r="B47" i="14" s="1"/>
  <c r="D45" i="14"/>
  <c r="C45" i="14"/>
  <c r="E45" i="14" s="1"/>
  <c r="F45" i="14" s="1"/>
  <c r="C105" i="14" s="1"/>
  <c r="C79" i="8"/>
  <c r="C79" i="11"/>
  <c r="C79" i="12"/>
  <c r="B24" i="8"/>
  <c r="C23" i="8"/>
  <c r="C24" i="10"/>
  <c r="B25" i="10"/>
  <c r="D24" i="10"/>
  <c r="B25" i="7"/>
  <c r="C24" i="7"/>
  <c r="D24" i="7"/>
  <c r="C79" i="7"/>
  <c r="D25" i="9"/>
  <c r="C78" i="11"/>
  <c r="D78" i="10"/>
  <c r="C80" i="7"/>
  <c r="B24" i="12"/>
  <c r="C23" i="12"/>
  <c r="B27" i="9"/>
  <c r="C26" i="9"/>
  <c r="C78" i="12"/>
  <c r="D80" i="9"/>
  <c r="D23" i="10"/>
  <c r="C79" i="9"/>
  <c r="C78" i="8"/>
  <c r="C23" i="11"/>
  <c r="D23" i="11" s="1"/>
  <c r="B24" i="11"/>
  <c r="G45" i="14" l="1"/>
  <c r="D105" i="14" s="1"/>
  <c r="C47" i="14"/>
  <c r="E47" i="14" s="1"/>
  <c r="F47" i="14" s="1"/>
  <c r="C107" i="14" s="1"/>
  <c r="D47" i="14"/>
  <c r="C46" i="14"/>
  <c r="D46" i="14"/>
  <c r="B48" i="14"/>
  <c r="D48" i="14" s="1"/>
  <c r="C80" i="11"/>
  <c r="D79" i="9"/>
  <c r="D78" i="8"/>
  <c r="C27" i="9"/>
  <c r="D27" i="9" s="1"/>
  <c r="B28" i="9"/>
  <c r="B25" i="12"/>
  <c r="C24" i="12"/>
  <c r="D24" i="12" s="1"/>
  <c r="C82" i="9"/>
  <c r="D79" i="7"/>
  <c r="D78" i="7"/>
  <c r="C81" i="10"/>
  <c r="D26" i="9"/>
  <c r="D80" i="7"/>
  <c r="C81" i="7"/>
  <c r="C25" i="10"/>
  <c r="D25" i="10"/>
  <c r="B26" i="10"/>
  <c r="C24" i="8"/>
  <c r="B25" i="8"/>
  <c r="D24" i="11"/>
  <c r="C24" i="11"/>
  <c r="B25" i="11"/>
  <c r="C80" i="10"/>
  <c r="D78" i="12"/>
  <c r="D23" i="12"/>
  <c r="D23" i="8"/>
  <c r="D78" i="11"/>
  <c r="B26" i="7"/>
  <c r="C25" i="7"/>
  <c r="D25" i="7" s="1"/>
  <c r="D78" i="9"/>
  <c r="D79" i="11"/>
  <c r="G47" i="14" l="1"/>
  <c r="D107" i="14" s="1"/>
  <c r="E46" i="14"/>
  <c r="G46" i="14" s="1"/>
  <c r="D106" i="14" s="1"/>
  <c r="C48" i="14"/>
  <c r="B49" i="14"/>
  <c r="D49" i="14" s="1"/>
  <c r="C82" i="7"/>
  <c r="C84" i="9"/>
  <c r="C81" i="12"/>
  <c r="B26" i="12"/>
  <c r="D25" i="12"/>
  <c r="C25" i="12"/>
  <c r="C80" i="8"/>
  <c r="B27" i="10"/>
  <c r="C26" i="10"/>
  <c r="D26" i="10" s="1"/>
  <c r="D81" i="7"/>
  <c r="D80" i="10"/>
  <c r="D79" i="10"/>
  <c r="B26" i="11"/>
  <c r="C25" i="11"/>
  <c r="C83" i="9"/>
  <c r="D83" i="9" s="1"/>
  <c r="D81" i="9"/>
  <c r="C28" i="9"/>
  <c r="D28" i="9" s="1"/>
  <c r="B29" i="9"/>
  <c r="C26" i="7"/>
  <c r="D26" i="7" s="1"/>
  <c r="B27" i="7"/>
  <c r="C81" i="11"/>
  <c r="C25" i="8"/>
  <c r="D25" i="8"/>
  <c r="B26" i="8"/>
  <c r="C82" i="10"/>
  <c r="D81" i="10" s="1"/>
  <c r="C80" i="12"/>
  <c r="D24" i="8"/>
  <c r="D80" i="11"/>
  <c r="F46" i="14" l="1"/>
  <c r="C106" i="14" s="1"/>
  <c r="C49" i="14"/>
  <c r="E49" i="14" s="1"/>
  <c r="F49" i="14" s="1"/>
  <c r="C109" i="14" s="1"/>
  <c r="B50" i="14"/>
  <c r="D50" i="14" s="1"/>
  <c r="E48" i="14"/>
  <c r="C85" i="9"/>
  <c r="C83" i="7"/>
  <c r="C83" i="10"/>
  <c r="B27" i="11"/>
  <c r="C26" i="11"/>
  <c r="D26" i="11"/>
  <c r="B27" i="12"/>
  <c r="C26" i="12"/>
  <c r="D26" i="12"/>
  <c r="C81" i="8"/>
  <c r="C26" i="8"/>
  <c r="B27" i="8"/>
  <c r="D26" i="8"/>
  <c r="D80" i="12"/>
  <c r="D79" i="12"/>
  <c r="C82" i="8"/>
  <c r="B30" i="9"/>
  <c r="C29" i="9"/>
  <c r="D29" i="9" s="1"/>
  <c r="C82" i="12"/>
  <c r="D82" i="10"/>
  <c r="D25" i="11"/>
  <c r="C27" i="10"/>
  <c r="D27" i="10" s="1"/>
  <c r="B28" i="10"/>
  <c r="D80" i="8"/>
  <c r="D79" i="8"/>
  <c r="D84" i="9"/>
  <c r="D82" i="7"/>
  <c r="B28" i="7"/>
  <c r="D27" i="7"/>
  <c r="C27" i="7"/>
  <c r="D82" i="9"/>
  <c r="G49" i="14" l="1"/>
  <c r="D109" i="14" s="1"/>
  <c r="F48" i="14"/>
  <c r="C108" i="14" s="1"/>
  <c r="G48" i="14"/>
  <c r="D108" i="14" s="1"/>
  <c r="C50" i="14"/>
  <c r="B51" i="14"/>
  <c r="D51" i="14" s="1"/>
  <c r="C84" i="10"/>
  <c r="C86" i="9"/>
  <c r="D30" i="9"/>
  <c r="C30" i="9"/>
  <c r="B31" i="9"/>
  <c r="B28" i="12"/>
  <c r="C27" i="12"/>
  <c r="D27" i="12" s="1"/>
  <c r="C82" i="11"/>
  <c r="C83" i="8"/>
  <c r="D82" i="8" s="1"/>
  <c r="D81" i="8"/>
  <c r="C83" i="11"/>
  <c r="C84" i="7"/>
  <c r="D83" i="7" s="1"/>
  <c r="C28" i="7"/>
  <c r="D28" i="7" s="1"/>
  <c r="B29" i="7"/>
  <c r="D81" i="12"/>
  <c r="D28" i="10"/>
  <c r="C28" i="10"/>
  <c r="B29" i="10"/>
  <c r="B28" i="8"/>
  <c r="C27" i="8"/>
  <c r="D27" i="8" s="1"/>
  <c r="C83" i="12"/>
  <c r="D83" i="10"/>
  <c r="B28" i="11"/>
  <c r="C27" i="11"/>
  <c r="D27" i="11" s="1"/>
  <c r="D85" i="9"/>
  <c r="E50" i="14" l="1"/>
  <c r="C51" i="14"/>
  <c r="B52" i="14"/>
  <c r="D52" i="14" s="1"/>
  <c r="C85" i="7"/>
  <c r="C84" i="12"/>
  <c r="C84" i="8"/>
  <c r="C84" i="11"/>
  <c r="B29" i="11"/>
  <c r="C28" i="11"/>
  <c r="D28" i="11" s="1"/>
  <c r="C87" i="9"/>
  <c r="D86" i="9"/>
  <c r="D83" i="11"/>
  <c r="B29" i="12"/>
  <c r="C28" i="12"/>
  <c r="D28" i="12" s="1"/>
  <c r="C85" i="10"/>
  <c r="D84" i="7"/>
  <c r="D31" i="9"/>
  <c r="C31" i="9"/>
  <c r="B32" i="9"/>
  <c r="D82" i="12"/>
  <c r="D84" i="10"/>
  <c r="C28" i="8"/>
  <c r="D28" i="8"/>
  <c r="B29" i="8"/>
  <c r="C29" i="10"/>
  <c r="B30" i="10"/>
  <c r="D29" i="10"/>
  <c r="B30" i="7"/>
  <c r="C29" i="7"/>
  <c r="D29" i="7" s="1"/>
  <c r="D82" i="11"/>
  <c r="D81" i="11"/>
  <c r="D83" i="8"/>
  <c r="F50" i="14" l="1"/>
  <c r="C110" i="14" s="1"/>
  <c r="G50" i="14"/>
  <c r="D110" i="14" s="1"/>
  <c r="C52" i="14"/>
  <c r="B53" i="14"/>
  <c r="D53" i="14" s="1"/>
  <c r="E51" i="14"/>
  <c r="C85" i="12"/>
  <c r="C86" i="7"/>
  <c r="C85" i="11"/>
  <c r="C86" i="10"/>
  <c r="C85" i="8"/>
  <c r="D85" i="10"/>
  <c r="C29" i="11"/>
  <c r="D29" i="11"/>
  <c r="B30" i="11"/>
  <c r="D84" i="11"/>
  <c r="C30" i="10"/>
  <c r="D30" i="10" s="1"/>
  <c r="B31" i="10"/>
  <c r="C32" i="9"/>
  <c r="C33" i="9" s="1"/>
  <c r="E21" i="9"/>
  <c r="D84" i="12"/>
  <c r="B31" i="7"/>
  <c r="C30" i="7"/>
  <c r="D30" i="7" s="1"/>
  <c r="C29" i="8"/>
  <c r="D29" i="8" s="1"/>
  <c r="B30" i="8"/>
  <c r="C88" i="9"/>
  <c r="D83" i="12"/>
  <c r="B30" i="12"/>
  <c r="C29" i="12"/>
  <c r="D29" i="12"/>
  <c r="D87" i="9"/>
  <c r="D85" i="7"/>
  <c r="F51" i="14" l="1"/>
  <c r="C111" i="14" s="1"/>
  <c r="G51" i="14"/>
  <c r="D111" i="14" s="1"/>
  <c r="C53" i="14"/>
  <c r="E53" i="14" s="1"/>
  <c r="F53" i="14" s="1"/>
  <c r="C113" i="14" s="1"/>
  <c r="B54" i="14"/>
  <c r="D54" i="14" s="1"/>
  <c r="E52" i="14"/>
  <c r="C87" i="7"/>
  <c r="C86" i="8"/>
  <c r="C87" i="10"/>
  <c r="B31" i="8"/>
  <c r="C30" i="8"/>
  <c r="D30" i="8" s="1"/>
  <c r="C86" i="12"/>
  <c r="C30" i="12"/>
  <c r="D30" i="12"/>
  <c r="B31" i="12"/>
  <c r="F21" i="9"/>
  <c r="E22" i="9"/>
  <c r="D85" i="8"/>
  <c r="D86" i="7"/>
  <c r="B31" i="11"/>
  <c r="C30" i="11"/>
  <c r="D30" i="11"/>
  <c r="C86" i="11"/>
  <c r="D32" i="9"/>
  <c r="C31" i="7"/>
  <c r="D31" i="7" s="1"/>
  <c r="B32" i="7"/>
  <c r="B32" i="10"/>
  <c r="C31" i="10"/>
  <c r="D31" i="10" s="1"/>
  <c r="D84" i="8"/>
  <c r="D86" i="10"/>
  <c r="D85" i="12"/>
  <c r="G53" i="14" l="1"/>
  <c r="D113" i="14" s="1"/>
  <c r="F52" i="14"/>
  <c r="C112" i="14" s="1"/>
  <c r="G52" i="14"/>
  <c r="D112" i="14" s="1"/>
  <c r="D55" i="14"/>
  <c r="H43" i="14"/>
  <c r="C54" i="14"/>
  <c r="C88" i="7"/>
  <c r="C88" i="10"/>
  <c r="C87" i="8"/>
  <c r="C31" i="11"/>
  <c r="D31" i="11" s="1"/>
  <c r="B32" i="11"/>
  <c r="D31" i="8"/>
  <c r="B32" i="8"/>
  <c r="C31" i="8"/>
  <c r="C32" i="10"/>
  <c r="C33" i="10" s="1"/>
  <c r="D32" i="10"/>
  <c r="E21" i="10"/>
  <c r="C89" i="9"/>
  <c r="D33" i="9"/>
  <c r="B32" i="12"/>
  <c r="C31" i="12"/>
  <c r="D31" i="12" s="1"/>
  <c r="D86" i="8"/>
  <c r="C87" i="11"/>
  <c r="G21" i="9"/>
  <c r="C87" i="12"/>
  <c r="D87" i="10"/>
  <c r="E21" i="7"/>
  <c r="C32" i="7"/>
  <c r="C33" i="7" s="1"/>
  <c r="D85" i="11"/>
  <c r="F22" i="9"/>
  <c r="E23" i="9"/>
  <c r="D87" i="7"/>
  <c r="I43" i="14" l="1"/>
  <c r="J43" i="14"/>
  <c r="E54" i="14"/>
  <c r="H44" i="14"/>
  <c r="J44" i="14" s="1"/>
  <c r="C55" i="14"/>
  <c r="C88" i="12"/>
  <c r="C88" i="11"/>
  <c r="D32" i="8"/>
  <c r="E21" i="8"/>
  <c r="C32" i="8"/>
  <c r="C33" i="8" s="1"/>
  <c r="E24" i="9"/>
  <c r="F23" i="9"/>
  <c r="D32" i="7"/>
  <c r="D87" i="12"/>
  <c r="D87" i="11"/>
  <c r="D86" i="12"/>
  <c r="F21" i="7"/>
  <c r="E22" i="7"/>
  <c r="G21" i="7"/>
  <c r="C90" i="9"/>
  <c r="G21" i="10"/>
  <c r="E22" i="10"/>
  <c r="F21" i="10"/>
  <c r="C88" i="8"/>
  <c r="G22" i="9"/>
  <c r="C91" i="9" s="1"/>
  <c r="D89" i="9"/>
  <c r="D88" i="9"/>
  <c r="C89" i="10"/>
  <c r="D33" i="10"/>
  <c r="D86" i="11"/>
  <c r="E21" i="12"/>
  <c r="C32" i="12"/>
  <c r="C33" i="12" s="1"/>
  <c r="E21" i="11"/>
  <c r="C32" i="11"/>
  <c r="C33" i="11" s="1"/>
  <c r="D32" i="11"/>
  <c r="D87" i="8"/>
  <c r="E55" i="14" l="1"/>
  <c r="G54" i="14"/>
  <c r="I44" i="14"/>
  <c r="K44" i="14" s="1"/>
  <c r="L44" i="14" s="1"/>
  <c r="H45" i="14"/>
  <c r="J45" i="14" s="1"/>
  <c r="K43" i="14"/>
  <c r="L43" i="14" s="1"/>
  <c r="F54" i="14"/>
  <c r="D32" i="12"/>
  <c r="C90" i="10"/>
  <c r="E23" i="7"/>
  <c r="G22" i="7"/>
  <c r="C91" i="7" s="1"/>
  <c r="F22" i="7"/>
  <c r="E22" i="8"/>
  <c r="F21" i="8"/>
  <c r="C89" i="11"/>
  <c r="D33" i="11"/>
  <c r="D89" i="10"/>
  <c r="D88" i="10"/>
  <c r="G22" i="10"/>
  <c r="C91" i="10" s="1"/>
  <c r="E23" i="10"/>
  <c r="F22" i="10"/>
  <c r="F24" i="9"/>
  <c r="G24" i="9" s="1"/>
  <c r="C93" i="9" s="1"/>
  <c r="E25" i="9"/>
  <c r="C89" i="8"/>
  <c r="D33" i="8"/>
  <c r="C90" i="7"/>
  <c r="D90" i="7" s="1"/>
  <c r="E22" i="11"/>
  <c r="F21" i="11"/>
  <c r="G21" i="11" s="1"/>
  <c r="E22" i="12"/>
  <c r="F21" i="12"/>
  <c r="D90" i="9"/>
  <c r="C89" i="7"/>
  <c r="D33" i="7"/>
  <c r="G23" i="9"/>
  <c r="G55" i="14" l="1"/>
  <c r="D114" i="14"/>
  <c r="M43" i="14"/>
  <c r="D115" i="14" s="1"/>
  <c r="C115" i="14"/>
  <c r="M44" i="14"/>
  <c r="D116" i="14" s="1"/>
  <c r="F55" i="14"/>
  <c r="C114" i="14"/>
  <c r="I45" i="14"/>
  <c r="H46" i="14"/>
  <c r="J46" i="14" s="1"/>
  <c r="C90" i="11"/>
  <c r="F23" i="7"/>
  <c r="E24" i="7"/>
  <c r="D89" i="11"/>
  <c r="E23" i="8"/>
  <c r="F22" i="8"/>
  <c r="D90" i="10"/>
  <c r="C116" i="14"/>
  <c r="G22" i="11"/>
  <c r="C91" i="11" s="1"/>
  <c r="E23" i="11"/>
  <c r="F22" i="11"/>
  <c r="G21" i="12"/>
  <c r="C92" i="9"/>
  <c r="D88" i="8"/>
  <c r="G22" i="12"/>
  <c r="C91" i="12" s="1"/>
  <c r="F22" i="12"/>
  <c r="E23" i="12"/>
  <c r="F25" i="9"/>
  <c r="G25" i="9" s="1"/>
  <c r="E26" i="9"/>
  <c r="D88" i="11"/>
  <c r="D89" i="7"/>
  <c r="D88" i="7"/>
  <c r="G23" i="10"/>
  <c r="C92" i="10" s="1"/>
  <c r="F23" i="10"/>
  <c r="E24" i="10"/>
  <c r="G21" i="8"/>
  <c r="C89" i="12"/>
  <c r="D33" i="12"/>
  <c r="H47" i="14" l="1"/>
  <c r="J47" i="14" s="1"/>
  <c r="I46" i="14"/>
  <c r="K46" i="14" s="1"/>
  <c r="M46" i="14" s="1"/>
  <c r="D118" i="14" s="1"/>
  <c r="K45" i="14"/>
  <c r="C94" i="9"/>
  <c r="C90" i="8"/>
  <c r="E27" i="9"/>
  <c r="F26" i="9"/>
  <c r="G26" i="9" s="1"/>
  <c r="D92" i="9"/>
  <c r="D91" i="9"/>
  <c r="F23" i="11"/>
  <c r="E24" i="11"/>
  <c r="E25" i="7"/>
  <c r="F24" i="7"/>
  <c r="C90" i="12"/>
  <c r="D90" i="12" s="1"/>
  <c r="G22" i="8"/>
  <c r="C91" i="8" s="1"/>
  <c r="D89" i="12"/>
  <c r="D88" i="12"/>
  <c r="F24" i="10"/>
  <c r="G24" i="10" s="1"/>
  <c r="E25" i="10"/>
  <c r="F23" i="12"/>
  <c r="E24" i="12"/>
  <c r="G23" i="12"/>
  <c r="C92" i="12" s="1"/>
  <c r="G23" i="8"/>
  <c r="C92" i="8" s="1"/>
  <c r="E24" i="8"/>
  <c r="F23" i="8"/>
  <c r="G23" i="7"/>
  <c r="D91" i="10"/>
  <c r="D90" i="11"/>
  <c r="L45" i="14" l="1"/>
  <c r="C117" i="14" s="1"/>
  <c r="M45" i="14"/>
  <c r="D117" i="14" s="1"/>
  <c r="L46" i="14"/>
  <c r="C118" i="14" s="1"/>
  <c r="H48" i="14"/>
  <c r="J48" i="14" s="1"/>
  <c r="I47" i="14"/>
  <c r="K47" i="14" s="1"/>
  <c r="L47" i="14" s="1"/>
  <c r="C119" i="14" s="1"/>
  <c r="C95" i="9"/>
  <c r="C93" i="10"/>
  <c r="D91" i="8"/>
  <c r="G24" i="7"/>
  <c r="C93" i="7" s="1"/>
  <c r="D90" i="8"/>
  <c r="D89" i="8"/>
  <c r="E25" i="8"/>
  <c r="F24" i="8"/>
  <c r="G24" i="8"/>
  <c r="C93" i="8" s="1"/>
  <c r="G23" i="11"/>
  <c r="C92" i="7"/>
  <c r="D91" i="12"/>
  <c r="F25" i="7"/>
  <c r="G25" i="7" s="1"/>
  <c r="E26" i="7"/>
  <c r="F27" i="9"/>
  <c r="G27" i="9"/>
  <c r="C96" i="9" s="1"/>
  <c r="E28" i="9"/>
  <c r="F24" i="12"/>
  <c r="G24" i="12"/>
  <c r="C93" i="12" s="1"/>
  <c r="E25" i="12"/>
  <c r="E26" i="10"/>
  <c r="F25" i="10"/>
  <c r="E25" i="11"/>
  <c r="F24" i="11"/>
  <c r="D94" i="9"/>
  <c r="D93" i="9"/>
  <c r="M47" i="14" l="1"/>
  <c r="D119" i="14" s="1"/>
  <c r="H49" i="14"/>
  <c r="J49" i="14" s="1"/>
  <c r="I48" i="14"/>
  <c r="K48" i="14" s="1"/>
  <c r="L48" i="14" s="1"/>
  <c r="C120" i="14" s="1"/>
  <c r="C94" i="7"/>
  <c r="D94" i="7" s="1"/>
  <c r="G24" i="11"/>
  <c r="C93" i="11" s="1"/>
  <c r="F26" i="10"/>
  <c r="G26" i="10"/>
  <c r="C95" i="10" s="1"/>
  <c r="E27" i="10"/>
  <c r="F25" i="11"/>
  <c r="G25" i="11"/>
  <c r="C94" i="11" s="1"/>
  <c r="E26" i="11"/>
  <c r="G25" i="10"/>
  <c r="F26" i="7"/>
  <c r="E27" i="7"/>
  <c r="G26" i="7"/>
  <c r="C95" i="7" s="1"/>
  <c r="D92" i="7"/>
  <c r="D91" i="7"/>
  <c r="D92" i="12"/>
  <c r="F25" i="8"/>
  <c r="G25" i="8" s="1"/>
  <c r="E26" i="8"/>
  <c r="C92" i="11"/>
  <c r="E26" i="12"/>
  <c r="G25" i="12"/>
  <c r="C94" i="12" s="1"/>
  <c r="D93" i="12" s="1"/>
  <c r="F25" i="12"/>
  <c r="E29" i="9"/>
  <c r="G28" i="9"/>
  <c r="C97" i="9" s="1"/>
  <c r="F28" i="9"/>
  <c r="D92" i="8"/>
  <c r="D92" i="10"/>
  <c r="D95" i="9"/>
  <c r="M48" i="14" l="1"/>
  <c r="D120" i="14" s="1"/>
  <c r="H50" i="14"/>
  <c r="J50" i="14" s="1"/>
  <c r="I49" i="14"/>
  <c r="C94" i="8"/>
  <c r="F26" i="11"/>
  <c r="G26" i="11"/>
  <c r="E27" i="11"/>
  <c r="D95" i="10"/>
  <c r="G26" i="12"/>
  <c r="E27" i="12"/>
  <c r="F26" i="12"/>
  <c r="E27" i="8"/>
  <c r="F26" i="8"/>
  <c r="G26" i="8" s="1"/>
  <c r="C94" i="10"/>
  <c r="G27" i="10"/>
  <c r="C96" i="10" s="1"/>
  <c r="E28" i="10"/>
  <c r="F27" i="10"/>
  <c r="F29" i="9"/>
  <c r="E30" i="9"/>
  <c r="G29" i="9"/>
  <c r="C98" i="9" s="1"/>
  <c r="D96" i="9"/>
  <c r="D93" i="7"/>
  <c r="F27" i="7"/>
  <c r="G27" i="7" s="1"/>
  <c r="E28" i="7"/>
  <c r="D92" i="11"/>
  <c r="D91" i="11"/>
  <c r="D93" i="11"/>
  <c r="K49" i="14" l="1"/>
  <c r="H51" i="14"/>
  <c r="J51" i="14" s="1"/>
  <c r="I50" i="14"/>
  <c r="C96" i="7"/>
  <c r="C95" i="8"/>
  <c r="F28" i="10"/>
  <c r="G28" i="10"/>
  <c r="C97" i="10" s="1"/>
  <c r="E29" i="10"/>
  <c r="E31" i="9"/>
  <c r="F30" i="9"/>
  <c r="G30" i="9" s="1"/>
  <c r="C99" i="9" s="1"/>
  <c r="C95" i="12"/>
  <c r="F27" i="11"/>
  <c r="E28" i="11"/>
  <c r="G27" i="11"/>
  <c r="C96" i="11" s="1"/>
  <c r="G27" i="8"/>
  <c r="C96" i="8" s="1"/>
  <c r="E28" i="8"/>
  <c r="F27" i="8"/>
  <c r="D97" i="9"/>
  <c r="C95" i="11"/>
  <c r="G28" i="7"/>
  <c r="C97" i="7" s="1"/>
  <c r="F28" i="7"/>
  <c r="E29" i="7"/>
  <c r="E28" i="12"/>
  <c r="G27" i="12"/>
  <c r="C96" i="12" s="1"/>
  <c r="F27" i="12"/>
  <c r="D96" i="10"/>
  <c r="D94" i="10"/>
  <c r="D93" i="10"/>
  <c r="D93" i="8"/>
  <c r="L49" i="14" l="1"/>
  <c r="C121" i="14" s="1"/>
  <c r="M49" i="14"/>
  <c r="D121" i="14" s="1"/>
  <c r="K50" i="14"/>
  <c r="H52" i="14"/>
  <c r="J52" i="14" s="1"/>
  <c r="I51" i="14"/>
  <c r="K51" i="14" s="1"/>
  <c r="L51" i="14" s="1"/>
  <c r="C123" i="14" s="1"/>
  <c r="D98" i="9"/>
  <c r="E29" i="12"/>
  <c r="F28" i="12"/>
  <c r="G28" i="12" s="1"/>
  <c r="C97" i="12" s="1"/>
  <c r="D95" i="12"/>
  <c r="D94" i="12"/>
  <c r="E30" i="10"/>
  <c r="G29" i="10"/>
  <c r="C98" i="10" s="1"/>
  <c r="F29" i="10"/>
  <c r="D95" i="8"/>
  <c r="F29" i="7"/>
  <c r="G29" i="7" s="1"/>
  <c r="C98" i="7" s="1"/>
  <c r="E30" i="7"/>
  <c r="D96" i="7"/>
  <c r="D95" i="7"/>
  <c r="D95" i="11"/>
  <c r="D94" i="11"/>
  <c r="E29" i="11"/>
  <c r="F28" i="11"/>
  <c r="G28" i="11" s="1"/>
  <c r="C97" i="11" s="1"/>
  <c r="D94" i="8"/>
  <c r="F28" i="8"/>
  <c r="E29" i="8"/>
  <c r="G28" i="8"/>
  <c r="C97" i="8" s="1"/>
  <c r="F31" i="9"/>
  <c r="G31" i="9" s="1"/>
  <c r="C100" i="9" s="1"/>
  <c r="E32" i="9"/>
  <c r="L50" i="14" l="1"/>
  <c r="C122" i="14" s="1"/>
  <c r="M50" i="14"/>
  <c r="D122" i="14" s="1"/>
  <c r="M51" i="14"/>
  <c r="D123" i="14" s="1"/>
  <c r="H53" i="14"/>
  <c r="J53" i="14" s="1"/>
  <c r="I52" i="14"/>
  <c r="K52" i="14" s="1"/>
  <c r="L52" i="14" s="1"/>
  <c r="C124" i="14" s="1"/>
  <c r="D96" i="11"/>
  <c r="D96" i="12"/>
  <c r="D99" i="9"/>
  <c r="D97" i="7"/>
  <c r="F29" i="8"/>
  <c r="G29" i="8"/>
  <c r="C98" i="8" s="1"/>
  <c r="E30" i="8"/>
  <c r="G30" i="10"/>
  <c r="C99" i="10" s="1"/>
  <c r="F30" i="10"/>
  <c r="E31" i="10"/>
  <c r="G29" i="12"/>
  <c r="C98" i="12" s="1"/>
  <c r="D97" i="12" s="1"/>
  <c r="E30" i="12"/>
  <c r="F29" i="12"/>
  <c r="D97" i="10"/>
  <c r="H21" i="9"/>
  <c r="G32" i="9"/>
  <c r="F32" i="9"/>
  <c r="F33" i="9" s="1"/>
  <c r="D97" i="8"/>
  <c r="G29" i="11"/>
  <c r="C98" i="11" s="1"/>
  <c r="E30" i="11"/>
  <c r="F29" i="11"/>
  <c r="F30" i="7"/>
  <c r="G30" i="7"/>
  <c r="C99" i="7" s="1"/>
  <c r="E31" i="7"/>
  <c r="D96" i="8"/>
  <c r="M52" i="14" l="1"/>
  <c r="D124" i="14" s="1"/>
  <c r="H54" i="14"/>
  <c r="I53" i="14"/>
  <c r="C101" i="9"/>
  <c r="G33" i="9"/>
  <c r="D98" i="7"/>
  <c r="E31" i="12"/>
  <c r="G30" i="12"/>
  <c r="C99" i="12" s="1"/>
  <c r="F30" i="12"/>
  <c r="E31" i="8"/>
  <c r="F30" i="8"/>
  <c r="G30" i="8" s="1"/>
  <c r="C99" i="8" s="1"/>
  <c r="H22" i="9"/>
  <c r="I21" i="9"/>
  <c r="J21" i="9"/>
  <c r="D98" i="12"/>
  <c r="F31" i="10"/>
  <c r="G31" i="10" s="1"/>
  <c r="C100" i="10" s="1"/>
  <c r="E32" i="10"/>
  <c r="F31" i="7"/>
  <c r="E32" i="7"/>
  <c r="G31" i="7"/>
  <c r="C100" i="7" s="1"/>
  <c r="E31" i="11"/>
  <c r="F30" i="11"/>
  <c r="G30" i="11" s="1"/>
  <c r="C99" i="11" s="1"/>
  <c r="D98" i="10"/>
  <c r="D97" i="11"/>
  <c r="N43" i="14" l="1"/>
  <c r="J54" i="14"/>
  <c r="K53" i="14"/>
  <c r="I54" i="14"/>
  <c r="D99" i="10"/>
  <c r="D98" i="8"/>
  <c r="D98" i="11"/>
  <c r="C102" i="9"/>
  <c r="D101" i="9"/>
  <c r="D100" i="9"/>
  <c r="E32" i="8"/>
  <c r="G31" i="8"/>
  <c r="C100" i="8" s="1"/>
  <c r="F31" i="8"/>
  <c r="D99" i="7"/>
  <c r="E32" i="12"/>
  <c r="F31" i="12"/>
  <c r="G31" i="12" s="1"/>
  <c r="C100" i="12" s="1"/>
  <c r="H21" i="7"/>
  <c r="F32" i="7"/>
  <c r="F33" i="7" s="1"/>
  <c r="G32" i="7"/>
  <c r="F31" i="11"/>
  <c r="G31" i="11" s="1"/>
  <c r="C100" i="11" s="1"/>
  <c r="E32" i="11"/>
  <c r="H21" i="10"/>
  <c r="F32" i="10"/>
  <c r="F33" i="10" s="1"/>
  <c r="I22" i="9"/>
  <c r="H23" i="9"/>
  <c r="L53" i="14" l="1"/>
  <c r="M53" i="14"/>
  <c r="D125" i="14" s="1"/>
  <c r="J55" i="14"/>
  <c r="P43" i="14"/>
  <c r="O43" i="14"/>
  <c r="Q43" i="14" s="1"/>
  <c r="C125" i="14"/>
  <c r="K54" i="14"/>
  <c r="K55" i="14" s="1"/>
  <c r="I55" i="14"/>
  <c r="N44" i="14"/>
  <c r="D99" i="12"/>
  <c r="D99" i="11"/>
  <c r="J22" i="9"/>
  <c r="C101" i="7"/>
  <c r="G33" i="7"/>
  <c r="F32" i="8"/>
  <c r="F33" i="8" s="1"/>
  <c r="H21" i="8"/>
  <c r="D99" i="8"/>
  <c r="F32" i="11"/>
  <c r="F33" i="11" s="1"/>
  <c r="H21" i="11"/>
  <c r="H22" i="10"/>
  <c r="I21" i="10"/>
  <c r="J21" i="10"/>
  <c r="H21" i="12"/>
  <c r="F32" i="12"/>
  <c r="F33" i="12" s="1"/>
  <c r="I23" i="9"/>
  <c r="H24" i="9"/>
  <c r="J23" i="9"/>
  <c r="C104" i="9" s="1"/>
  <c r="G32" i="10"/>
  <c r="H22" i="7"/>
  <c r="J21" i="7"/>
  <c r="I21" i="7"/>
  <c r="M54" i="14" l="1"/>
  <c r="R43" i="14"/>
  <c r="C127" i="14" s="1"/>
  <c r="O44" i="14"/>
  <c r="P44" i="14"/>
  <c r="S43" i="14"/>
  <c r="D127" i="14" s="1"/>
  <c r="L54" i="14"/>
  <c r="N45" i="14"/>
  <c r="H22" i="11"/>
  <c r="J21" i="11"/>
  <c r="I21" i="11"/>
  <c r="C102" i="10"/>
  <c r="H25" i="9"/>
  <c r="I24" i="9"/>
  <c r="J24" i="9" s="1"/>
  <c r="J21" i="12"/>
  <c r="I21" i="12"/>
  <c r="H22" i="12"/>
  <c r="G32" i="11"/>
  <c r="G32" i="8"/>
  <c r="C103" i="9"/>
  <c r="C102" i="7"/>
  <c r="D102" i="7" s="1"/>
  <c r="I21" i="8"/>
  <c r="H22" i="8"/>
  <c r="J22" i="7"/>
  <c r="C103" i="7" s="1"/>
  <c r="H23" i="7"/>
  <c r="I22" i="7"/>
  <c r="C101" i="10"/>
  <c r="G33" i="10"/>
  <c r="G32" i="12"/>
  <c r="H23" i="10"/>
  <c r="I22" i="10"/>
  <c r="D101" i="7"/>
  <c r="D100" i="7"/>
  <c r="M55" i="14" l="1"/>
  <c r="D126" i="14"/>
  <c r="O45" i="14"/>
  <c r="Q45" i="14" s="1"/>
  <c r="R45" i="14" s="1"/>
  <c r="C129" i="14" s="1"/>
  <c r="P45" i="14"/>
  <c r="Q44" i="14"/>
  <c r="R44" i="14" s="1"/>
  <c r="C128" i="14" s="1"/>
  <c r="N46" i="14"/>
  <c r="C126" i="14"/>
  <c r="L55" i="14"/>
  <c r="C105" i="9"/>
  <c r="C102" i="11"/>
  <c r="J23" i="10"/>
  <c r="C104" i="10" s="1"/>
  <c r="H24" i="10"/>
  <c r="I23" i="10"/>
  <c r="D101" i="10"/>
  <c r="D100" i="10"/>
  <c r="I22" i="12"/>
  <c r="J22" i="12"/>
  <c r="C103" i="12" s="1"/>
  <c r="H23" i="12"/>
  <c r="I25" i="9"/>
  <c r="H26" i="9"/>
  <c r="J25" i="9"/>
  <c r="C106" i="9" s="1"/>
  <c r="I22" i="11"/>
  <c r="J22" i="11" s="1"/>
  <c r="H23" i="11"/>
  <c r="J22" i="8"/>
  <c r="C103" i="8" s="1"/>
  <c r="I22" i="8"/>
  <c r="H23" i="8"/>
  <c r="C101" i="11"/>
  <c r="G33" i="11"/>
  <c r="J22" i="10"/>
  <c r="J23" i="7"/>
  <c r="C104" i="7" s="1"/>
  <c r="H24" i="7"/>
  <c r="I23" i="7"/>
  <c r="J21" i="8"/>
  <c r="D103" i="9"/>
  <c r="D102" i="9"/>
  <c r="C101" i="12"/>
  <c r="G33" i="12"/>
  <c r="C101" i="8"/>
  <c r="G33" i="8"/>
  <c r="C102" i="12"/>
  <c r="D102" i="12" s="1"/>
  <c r="S45" i="14" l="1"/>
  <c r="D129" i="14" s="1"/>
  <c r="O46" i="14"/>
  <c r="P46" i="14"/>
  <c r="S44" i="14"/>
  <c r="D128" i="14" s="1"/>
  <c r="N47" i="14"/>
  <c r="C103" i="11"/>
  <c r="D101" i="8"/>
  <c r="D100" i="8"/>
  <c r="C102" i="8"/>
  <c r="D102" i="8" s="1"/>
  <c r="D101" i="11"/>
  <c r="D100" i="11"/>
  <c r="I23" i="12"/>
  <c r="H24" i="12"/>
  <c r="D105" i="9"/>
  <c r="D104" i="9"/>
  <c r="C103" i="10"/>
  <c r="I23" i="8"/>
  <c r="J23" i="8" s="1"/>
  <c r="H24" i="8"/>
  <c r="H24" i="11"/>
  <c r="I23" i="11"/>
  <c r="H27" i="9"/>
  <c r="I26" i="9"/>
  <c r="J26" i="9"/>
  <c r="C107" i="9" s="1"/>
  <c r="D101" i="12"/>
  <c r="D100" i="12"/>
  <c r="D103" i="7"/>
  <c r="H25" i="7"/>
  <c r="J24" i="7"/>
  <c r="C105" i="7" s="1"/>
  <c r="I24" i="7"/>
  <c r="H25" i="10"/>
  <c r="I24" i="10"/>
  <c r="J24" i="10"/>
  <c r="C105" i="10" s="1"/>
  <c r="D102" i="11"/>
  <c r="O47" i="14" l="1"/>
  <c r="P47" i="14"/>
  <c r="Q46" i="14"/>
  <c r="R46" i="14" s="1"/>
  <c r="C130" i="14" s="1"/>
  <c r="N48" i="14"/>
  <c r="C104" i="8"/>
  <c r="H25" i="8"/>
  <c r="I24" i="8"/>
  <c r="J24" i="8" s="1"/>
  <c r="H25" i="12"/>
  <c r="J24" i="12"/>
  <c r="C105" i="12" s="1"/>
  <c r="I24" i="12"/>
  <c r="H26" i="10"/>
  <c r="I25" i="10"/>
  <c r="J25" i="10" s="1"/>
  <c r="J23" i="11"/>
  <c r="I27" i="9"/>
  <c r="J27" i="9" s="1"/>
  <c r="H28" i="9"/>
  <c r="D103" i="10"/>
  <c r="D102" i="10"/>
  <c r="D104" i="10"/>
  <c r="D104" i="7"/>
  <c r="H26" i="7"/>
  <c r="I25" i="7"/>
  <c r="J25" i="7" s="1"/>
  <c r="H25" i="11"/>
  <c r="J24" i="11"/>
  <c r="C105" i="11" s="1"/>
  <c r="I24" i="11"/>
  <c r="J23" i="12"/>
  <c r="D106" i="9"/>
  <c r="O48" i="14" l="1"/>
  <c r="Q48" i="14" s="1"/>
  <c r="R48" i="14" s="1"/>
  <c r="C132" i="14" s="1"/>
  <c r="P48" i="14"/>
  <c r="S46" i="14"/>
  <c r="D130" i="14" s="1"/>
  <c r="Q47" i="14"/>
  <c r="R47" i="14" s="1"/>
  <c r="C131" i="14" s="1"/>
  <c r="N49" i="14"/>
  <c r="C105" i="8"/>
  <c r="C106" i="10"/>
  <c r="C108" i="9"/>
  <c r="C106" i="7"/>
  <c r="J26" i="10"/>
  <c r="C107" i="10" s="1"/>
  <c r="I26" i="10"/>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S48" i="14" l="1"/>
  <c r="D132" i="14" s="1"/>
  <c r="S47" i="14"/>
  <c r="D131" i="14" s="1"/>
  <c r="O49" i="14"/>
  <c r="Q49" i="14" s="1"/>
  <c r="R49" i="14" s="1"/>
  <c r="C133" i="14" s="1"/>
  <c r="P49" i="14"/>
  <c r="N50" i="14"/>
  <c r="C106" i="11"/>
  <c r="H27" i="11"/>
  <c r="I26" i="11"/>
  <c r="J26" i="11" s="1"/>
  <c r="H27" i="8"/>
  <c r="I26" i="8"/>
  <c r="J26" i="8" s="1"/>
  <c r="D105" i="12"/>
  <c r="D106" i="10"/>
  <c r="D105" i="10"/>
  <c r="D104" i="12"/>
  <c r="D103" i="12"/>
  <c r="J27" i="10"/>
  <c r="C108" i="10" s="1"/>
  <c r="I27" i="10"/>
  <c r="H28" i="10"/>
  <c r="D106" i="7"/>
  <c r="D105" i="7"/>
  <c r="D104" i="11"/>
  <c r="D103" i="11"/>
  <c r="I27" i="7"/>
  <c r="H28" i="7"/>
  <c r="J27" i="7"/>
  <c r="C108" i="7" s="1"/>
  <c r="I26" i="12"/>
  <c r="J26" i="12" s="1"/>
  <c r="H27" i="12"/>
  <c r="H30" i="9"/>
  <c r="I29" i="9"/>
  <c r="J29" i="9" s="1"/>
  <c r="C110" i="9" s="1"/>
  <c r="D108" i="9"/>
  <c r="D107" i="9"/>
  <c r="D105" i="8"/>
  <c r="S49" i="14" l="1"/>
  <c r="D133" i="14" s="1"/>
  <c r="O50" i="14"/>
  <c r="Q50" i="14" s="1"/>
  <c r="R50" i="14" s="1"/>
  <c r="C134" i="14" s="1"/>
  <c r="P50" i="14"/>
  <c r="N51" i="14"/>
  <c r="C107" i="12"/>
  <c r="D109" i="9"/>
  <c r="C107" i="8"/>
  <c r="C107" i="11"/>
  <c r="I27" i="11"/>
  <c r="J27" i="11"/>
  <c r="C108" i="11" s="1"/>
  <c r="H28" i="11"/>
  <c r="D106" i="11"/>
  <c r="D105" i="11"/>
  <c r="I30" i="9"/>
  <c r="J30" i="9" s="1"/>
  <c r="C111" i="9" s="1"/>
  <c r="H31" i="9"/>
  <c r="J28" i="7"/>
  <c r="C109" i="7" s="1"/>
  <c r="D108" i="7" s="1"/>
  <c r="I28" i="7"/>
  <c r="H29" i="7"/>
  <c r="I28" i="10"/>
  <c r="J28" i="10" s="1"/>
  <c r="C109" i="10" s="1"/>
  <c r="H29" i="10"/>
  <c r="H28" i="12"/>
  <c r="J27" i="12"/>
  <c r="C108" i="12" s="1"/>
  <c r="I27" i="12"/>
  <c r="D107" i="10"/>
  <c r="H28" i="8"/>
  <c r="I27" i="8"/>
  <c r="J27" i="8"/>
  <c r="C108" i="8" s="1"/>
  <c r="D107" i="7"/>
  <c r="S50" i="14" l="1"/>
  <c r="D134" i="14" s="1"/>
  <c r="O51" i="14"/>
  <c r="Q51" i="14" s="1"/>
  <c r="R51" i="14" s="1"/>
  <c r="C135" i="14" s="1"/>
  <c r="P51" i="14"/>
  <c r="N52" i="14"/>
  <c r="D110" i="9"/>
  <c r="D108" i="10"/>
  <c r="I29" i="7"/>
  <c r="H30" i="7"/>
  <c r="J29" i="7"/>
  <c r="C110" i="7" s="1"/>
  <c r="D109" i="7" s="1"/>
  <c r="I29" i="10"/>
  <c r="J29" i="10" s="1"/>
  <c r="C110" i="10" s="1"/>
  <c r="H30" i="10"/>
  <c r="H32" i="9"/>
  <c r="I31" i="9"/>
  <c r="J31" i="9" s="1"/>
  <c r="C112" i="9" s="1"/>
  <c r="H29" i="11"/>
  <c r="I28" i="11"/>
  <c r="J28" i="11" s="1"/>
  <c r="C109" i="11" s="1"/>
  <c r="I28" i="8"/>
  <c r="J28" i="8" s="1"/>
  <c r="C109" i="8" s="1"/>
  <c r="H29" i="8"/>
  <c r="J28" i="12"/>
  <c r="C109" i="12" s="1"/>
  <c r="D108" i="12" s="1"/>
  <c r="H29" i="12"/>
  <c r="I28" i="12"/>
  <c r="D107" i="11"/>
  <c r="D107" i="8"/>
  <c r="D106" i="8"/>
  <c r="D107" i="12"/>
  <c r="D106" i="12"/>
  <c r="O52" i="14" l="1"/>
  <c r="P52" i="14"/>
  <c r="S51" i="14"/>
  <c r="D135" i="14" s="1"/>
  <c r="N53" i="14"/>
  <c r="Q52" i="14"/>
  <c r="R52" i="14" s="1"/>
  <c r="C136" i="14" s="1"/>
  <c r="D111" i="9"/>
  <c r="D108" i="11"/>
  <c r="D108" i="8"/>
  <c r="D109" i="10"/>
  <c r="I29" i="11"/>
  <c r="H30" i="11"/>
  <c r="J29" i="11"/>
  <c r="C110" i="11" s="1"/>
  <c r="H31" i="7"/>
  <c r="I30" i="7"/>
  <c r="J30" i="7" s="1"/>
  <c r="C111" i="7" s="1"/>
  <c r="K21" i="9"/>
  <c r="I32" i="9"/>
  <c r="I33" i="9" s="1"/>
  <c r="I29" i="8"/>
  <c r="J29" i="8"/>
  <c r="C110" i="8" s="1"/>
  <c r="H30" i="8"/>
  <c r="I30" i="10"/>
  <c r="J30" i="10" s="1"/>
  <c r="C111" i="10" s="1"/>
  <c r="H31" i="10"/>
  <c r="J29" i="12"/>
  <c r="C110" i="12" s="1"/>
  <c r="D109" i="12" s="1"/>
  <c r="H30" i="12"/>
  <c r="I29" i="12"/>
  <c r="S52" i="14" l="1"/>
  <c r="D136" i="14" s="1"/>
  <c r="O53" i="14"/>
  <c r="Q53" i="14" s="1"/>
  <c r="R53" i="14" s="1"/>
  <c r="C137" i="14" s="1"/>
  <c r="P53" i="14"/>
  <c r="N54" i="14"/>
  <c r="D110" i="7"/>
  <c r="D110" i="10"/>
  <c r="I30" i="8"/>
  <c r="H31" i="8"/>
  <c r="J30" i="8"/>
  <c r="C111" i="8" s="1"/>
  <c r="D109" i="11"/>
  <c r="K22" i="9"/>
  <c r="L21" i="9"/>
  <c r="I31" i="7"/>
  <c r="J31" i="7" s="1"/>
  <c r="C112" i="7" s="1"/>
  <c r="H32" i="7"/>
  <c r="J30" i="11"/>
  <c r="C111" i="11" s="1"/>
  <c r="D110" i="11" s="1"/>
  <c r="I30" i="11"/>
  <c r="H31" i="11"/>
  <c r="H31" i="12"/>
  <c r="I30" i="12"/>
  <c r="J30" i="12" s="1"/>
  <c r="C111" i="12" s="1"/>
  <c r="I31" i="10"/>
  <c r="J31" i="10" s="1"/>
  <c r="C112" i="10" s="1"/>
  <c r="H32" i="10"/>
  <c r="J32" i="9"/>
  <c r="D109" i="8"/>
  <c r="S53" i="14" l="1"/>
  <c r="D137" i="14" s="1"/>
  <c r="O54" i="14"/>
  <c r="P54" i="14"/>
  <c r="T43" i="14"/>
  <c r="D111" i="10"/>
  <c r="D110" i="12"/>
  <c r="D111" i="7"/>
  <c r="I32" i="10"/>
  <c r="I33" i="10" s="1"/>
  <c r="K21" i="10"/>
  <c r="J32" i="10"/>
  <c r="I31" i="12"/>
  <c r="J31" i="12" s="1"/>
  <c r="C112" i="12" s="1"/>
  <c r="H32" i="12"/>
  <c r="I32" i="7"/>
  <c r="I33" i="7" s="1"/>
  <c r="K21" i="7"/>
  <c r="J32" i="7"/>
  <c r="M21" i="9"/>
  <c r="C113" i="9"/>
  <c r="J33" i="9"/>
  <c r="I31" i="11"/>
  <c r="H32" i="11"/>
  <c r="J31" i="11"/>
  <c r="C112" i="11" s="1"/>
  <c r="K23" i="9"/>
  <c r="L22" i="9"/>
  <c r="M22" i="9" s="1"/>
  <c r="C115" i="9" s="1"/>
  <c r="I31" i="8"/>
  <c r="J31" i="8" s="1"/>
  <c r="C112" i="8" s="1"/>
  <c r="H32" i="8"/>
  <c r="D110" i="8"/>
  <c r="V43" i="14" l="1"/>
  <c r="U43" i="14"/>
  <c r="P55" i="14"/>
  <c r="Q54" i="14"/>
  <c r="Q55" i="14" s="1"/>
  <c r="O55" i="14"/>
  <c r="T44" i="14"/>
  <c r="D111" i="8"/>
  <c r="D111" i="12"/>
  <c r="K24" i="9"/>
  <c r="L23" i="9"/>
  <c r="K22" i="10"/>
  <c r="L21" i="10"/>
  <c r="K21" i="11"/>
  <c r="I32" i="11"/>
  <c r="I33" i="11" s="1"/>
  <c r="L21" i="7"/>
  <c r="M21" i="7"/>
  <c r="K22" i="7"/>
  <c r="K21" i="12"/>
  <c r="I32" i="12"/>
  <c r="I33" i="12" s="1"/>
  <c r="C113" i="10"/>
  <c r="J33" i="10"/>
  <c r="D112" i="9"/>
  <c r="C113" i="7"/>
  <c r="J33" i="7"/>
  <c r="D111" i="11"/>
  <c r="I32" i="8"/>
  <c r="I33" i="8" s="1"/>
  <c r="K21" i="8"/>
  <c r="J32" i="8"/>
  <c r="C114" i="9"/>
  <c r="D114" i="9" s="1"/>
  <c r="U44" i="14" l="1"/>
  <c r="W44" i="14" s="1"/>
  <c r="X44" i="14" s="1"/>
  <c r="C140" i="14" s="1"/>
  <c r="V44" i="14"/>
  <c r="S54" i="14"/>
  <c r="R54" i="14"/>
  <c r="C138" i="14" s="1"/>
  <c r="W43" i="14"/>
  <c r="T45" i="14"/>
  <c r="D112" i="10"/>
  <c r="C114" i="7"/>
  <c r="M21" i="11"/>
  <c r="K22" i="11"/>
  <c r="L21" i="11"/>
  <c r="M22" i="10"/>
  <c r="C115" i="10" s="1"/>
  <c r="K23" i="10"/>
  <c r="L22" i="10"/>
  <c r="K25" i="9"/>
  <c r="L24" i="9"/>
  <c r="M24" i="9" s="1"/>
  <c r="C117" i="9" s="1"/>
  <c r="C113" i="8"/>
  <c r="J33" i="8"/>
  <c r="M21" i="8"/>
  <c r="K22" i="8"/>
  <c r="L21" i="8"/>
  <c r="D113" i="7"/>
  <c r="D112" i="7"/>
  <c r="M21" i="10"/>
  <c r="M23" i="9"/>
  <c r="D113" i="9"/>
  <c r="J32" i="12"/>
  <c r="K22" i="12"/>
  <c r="M21" i="12"/>
  <c r="L21" i="12"/>
  <c r="K23" i="7"/>
  <c r="L22" i="7"/>
  <c r="M22" i="7" s="1"/>
  <c r="J32" i="11"/>
  <c r="S55" i="14" l="1"/>
  <c r="D138" i="14"/>
  <c r="X43" i="14"/>
  <c r="C139" i="14" s="1"/>
  <c r="Y44" i="14"/>
  <c r="D140" i="14" s="1"/>
  <c r="U45" i="14"/>
  <c r="V45" i="14"/>
  <c r="Y43" i="14"/>
  <c r="D139" i="14" s="1"/>
  <c r="R55" i="14"/>
  <c r="T46" i="14"/>
  <c r="C115" i="7"/>
  <c r="C114" i="12"/>
  <c r="K26" i="9"/>
  <c r="L25" i="9"/>
  <c r="M25" i="9" s="1"/>
  <c r="K24" i="10"/>
  <c r="M23" i="10"/>
  <c r="C116" i="10" s="1"/>
  <c r="L23" i="10"/>
  <c r="C116" i="9"/>
  <c r="D114" i="7"/>
  <c r="C114" i="10"/>
  <c r="C114" i="8"/>
  <c r="C114" i="11"/>
  <c r="K24" i="7"/>
  <c r="L23" i="7"/>
  <c r="K23" i="12"/>
  <c r="L22" i="12"/>
  <c r="M22" i="12" s="1"/>
  <c r="C113" i="11"/>
  <c r="J33" i="11"/>
  <c r="C113" i="12"/>
  <c r="J33" i="12"/>
  <c r="K23" i="8"/>
  <c r="M22" i="8"/>
  <c r="C115" i="8" s="1"/>
  <c r="L22" i="8"/>
  <c r="D113" i="8"/>
  <c r="D112" i="8"/>
  <c r="K23" i="11"/>
  <c r="M22" i="11"/>
  <c r="C115" i="11" s="1"/>
  <c r="L22" i="11"/>
  <c r="U46" i="14" l="1"/>
  <c r="V46" i="14"/>
  <c r="W45" i="14"/>
  <c r="X45" i="14" s="1"/>
  <c r="C141" i="14" s="1"/>
  <c r="T47" i="14"/>
  <c r="C115" i="12"/>
  <c r="C118" i="9"/>
  <c r="D114" i="11"/>
  <c r="D115" i="10"/>
  <c r="K24" i="11"/>
  <c r="L23" i="11"/>
  <c r="D113" i="11"/>
  <c r="D112" i="11"/>
  <c r="M23" i="7"/>
  <c r="M24" i="10"/>
  <c r="C117" i="10" s="1"/>
  <c r="K25" i="10"/>
  <c r="L24" i="10"/>
  <c r="D114" i="10"/>
  <c r="D113" i="10"/>
  <c r="D116" i="9"/>
  <c r="D115" i="9"/>
  <c r="D113" i="12"/>
  <c r="D112" i="12"/>
  <c r="K24" i="12"/>
  <c r="M23" i="12"/>
  <c r="C116" i="12" s="1"/>
  <c r="L23" i="12"/>
  <c r="K25" i="7"/>
  <c r="L24" i="7"/>
  <c r="M24" i="7" s="1"/>
  <c r="C117" i="7" s="1"/>
  <c r="D114" i="8"/>
  <c r="K24" i="8"/>
  <c r="M23" i="8"/>
  <c r="C116" i="8" s="1"/>
  <c r="L23" i="8"/>
  <c r="K27" i="9"/>
  <c r="M26" i="9"/>
  <c r="C119" i="9" s="1"/>
  <c r="L26" i="9"/>
  <c r="D114" i="12"/>
  <c r="U47" i="14" l="1"/>
  <c r="V47" i="14"/>
  <c r="Y45" i="14"/>
  <c r="D141" i="14" s="1"/>
  <c r="W46" i="14"/>
  <c r="X46" i="14" s="1"/>
  <c r="C142" i="14" s="1"/>
  <c r="T48" i="14"/>
  <c r="K28" i="9"/>
  <c r="L27" i="9"/>
  <c r="M27" i="9" s="1"/>
  <c r="M24" i="8"/>
  <c r="C117" i="8" s="1"/>
  <c r="K25" i="8"/>
  <c r="L24" i="8"/>
  <c r="M25" i="7"/>
  <c r="C118" i="7" s="1"/>
  <c r="K26" i="7"/>
  <c r="L25" i="7"/>
  <c r="K25" i="12"/>
  <c r="L24" i="12"/>
  <c r="M24" i="12" s="1"/>
  <c r="D115" i="8"/>
  <c r="K25" i="11"/>
  <c r="L24" i="11"/>
  <c r="M24" i="11" s="1"/>
  <c r="C117" i="11" s="1"/>
  <c r="D118" i="9"/>
  <c r="D117" i="9"/>
  <c r="M23" i="11"/>
  <c r="D115" i="12"/>
  <c r="C116" i="7"/>
  <c r="D116" i="10"/>
  <c r="M25" i="10"/>
  <c r="K26" i="10"/>
  <c r="L25" i="10"/>
  <c r="U48" i="14" l="1"/>
  <c r="V48" i="14"/>
  <c r="Y46" i="14"/>
  <c r="D142" i="14" s="1"/>
  <c r="W47" i="14"/>
  <c r="X47" i="14" s="1"/>
  <c r="C143" i="14" s="1"/>
  <c r="W48" i="14"/>
  <c r="X48" i="14" s="1"/>
  <c r="C144" i="14" s="1"/>
  <c r="T49" i="14"/>
  <c r="C120" i="9"/>
  <c r="C117" i="12"/>
  <c r="C118" i="10"/>
  <c r="K26" i="12"/>
  <c r="L25" i="12"/>
  <c r="M25" i="12" s="1"/>
  <c r="D116" i="7"/>
  <c r="D115" i="7"/>
  <c r="M25" i="11"/>
  <c r="C118" i="11" s="1"/>
  <c r="D117" i="11" s="1"/>
  <c r="K26" i="11"/>
  <c r="L25" i="11"/>
  <c r="D117" i="7"/>
  <c r="M26" i="10"/>
  <c r="C119" i="10" s="1"/>
  <c r="K27" i="10"/>
  <c r="L26" i="10"/>
  <c r="C116" i="11"/>
  <c r="K27" i="7"/>
  <c r="M26" i="7"/>
  <c r="C119" i="7" s="1"/>
  <c r="L26" i="7"/>
  <c r="K26" i="8"/>
  <c r="M25" i="8"/>
  <c r="C118" i="8" s="1"/>
  <c r="L25" i="8"/>
  <c r="K29" i="9"/>
  <c r="L28" i="9"/>
  <c r="M28" i="9" s="1"/>
  <c r="C121" i="9" s="1"/>
  <c r="D116" i="8"/>
  <c r="Y48" i="14" l="1"/>
  <c r="D144" i="14" s="1"/>
  <c r="Y47" i="14"/>
  <c r="D143" i="14" s="1"/>
  <c r="U49" i="14"/>
  <c r="V49" i="14"/>
  <c r="T50" i="14"/>
  <c r="C118" i="12"/>
  <c r="D116" i="11"/>
  <c r="D115" i="11"/>
  <c r="D118" i="10"/>
  <c r="D117" i="10"/>
  <c r="K30" i="9"/>
  <c r="L29" i="9"/>
  <c r="M29" i="9" s="1"/>
  <c r="C122" i="9" s="1"/>
  <c r="D119" i="10"/>
  <c r="M26" i="12"/>
  <c r="C119" i="12" s="1"/>
  <c r="K27" i="12"/>
  <c r="L26" i="12"/>
  <c r="K27" i="8"/>
  <c r="L26" i="8"/>
  <c r="M26" i="8" s="1"/>
  <c r="C119" i="8" s="1"/>
  <c r="M27" i="7"/>
  <c r="C120" i="7" s="1"/>
  <c r="D119" i="7" s="1"/>
  <c r="K28" i="7"/>
  <c r="L27" i="7"/>
  <c r="M27" i="10"/>
  <c r="C120" i="10" s="1"/>
  <c r="K28" i="10"/>
  <c r="L27" i="10"/>
  <c r="K27" i="11"/>
  <c r="L26" i="11"/>
  <c r="M26" i="11" s="1"/>
  <c r="D117" i="8"/>
  <c r="D118" i="7"/>
  <c r="D117" i="12"/>
  <c r="D116" i="12"/>
  <c r="D120" i="9"/>
  <c r="D119" i="9"/>
  <c r="U50" i="14" l="1"/>
  <c r="V50" i="14"/>
  <c r="W49" i="14"/>
  <c r="X49" i="14" s="1"/>
  <c r="C145" i="14" s="1"/>
  <c r="T51" i="14"/>
  <c r="W50" i="14"/>
  <c r="X50" i="14" s="1"/>
  <c r="C146" i="14" s="1"/>
  <c r="C119" i="11"/>
  <c r="D121" i="9"/>
  <c r="D118" i="8"/>
  <c r="M27" i="12"/>
  <c r="C120" i="12" s="1"/>
  <c r="K28" i="12"/>
  <c r="L27" i="12"/>
  <c r="K28" i="11"/>
  <c r="L27" i="11"/>
  <c r="M27" i="11" s="1"/>
  <c r="D119" i="12"/>
  <c r="K29" i="10"/>
  <c r="L28" i="10"/>
  <c r="M28" i="10" s="1"/>
  <c r="C121" i="10" s="1"/>
  <c r="K28" i="8"/>
  <c r="L27" i="8"/>
  <c r="M27" i="8" s="1"/>
  <c r="C120" i="8" s="1"/>
  <c r="K29" i="7"/>
  <c r="L28" i="7"/>
  <c r="M28" i="7" s="1"/>
  <c r="C121" i="7" s="1"/>
  <c r="K31" i="9"/>
  <c r="M30" i="9"/>
  <c r="C123" i="9" s="1"/>
  <c r="D122" i="9" s="1"/>
  <c r="L30" i="9"/>
  <c r="D118" i="12"/>
  <c r="Y50" i="14" l="1"/>
  <c r="D146" i="14" s="1"/>
  <c r="U51" i="14"/>
  <c r="V51" i="14"/>
  <c r="Y49" i="14"/>
  <c r="D145" i="14" s="1"/>
  <c r="T52" i="14"/>
  <c r="D119" i="8"/>
  <c r="D120" i="10"/>
  <c r="D120" i="7"/>
  <c r="C120" i="11"/>
  <c r="K29" i="8"/>
  <c r="L28" i="8"/>
  <c r="M28" i="8" s="1"/>
  <c r="C121" i="8" s="1"/>
  <c r="K32" i="9"/>
  <c r="M31" i="9"/>
  <c r="C124" i="9" s="1"/>
  <c r="L31" i="9"/>
  <c r="K30" i="7"/>
  <c r="M29" i="7"/>
  <c r="C122" i="7" s="1"/>
  <c r="L29" i="7"/>
  <c r="K29" i="12"/>
  <c r="L28" i="12"/>
  <c r="M28" i="12" s="1"/>
  <c r="C121" i="12" s="1"/>
  <c r="K30" i="10"/>
  <c r="M29" i="10"/>
  <c r="C122" i="10" s="1"/>
  <c r="D121" i="10" s="1"/>
  <c r="L29" i="10"/>
  <c r="M28" i="11"/>
  <c r="C121" i="11" s="1"/>
  <c r="K29" i="11"/>
  <c r="L28" i="11"/>
  <c r="D119" i="11"/>
  <c r="D118" i="11"/>
  <c r="U52" i="14" l="1"/>
  <c r="V52" i="14"/>
  <c r="W51" i="14"/>
  <c r="X51" i="14" s="1"/>
  <c r="C147" i="14" s="1"/>
  <c r="T53" i="14"/>
  <c r="D120" i="12"/>
  <c r="D120" i="8"/>
  <c r="M32" i="9"/>
  <c r="N21" i="9"/>
  <c r="L32" i="9"/>
  <c r="L33" i="9" s="1"/>
  <c r="D120" i="11"/>
  <c r="K30" i="11"/>
  <c r="M29" i="11"/>
  <c r="C122" i="11" s="1"/>
  <c r="L29" i="11"/>
  <c r="K30" i="12"/>
  <c r="L29" i="12"/>
  <c r="M29" i="12" s="1"/>
  <c r="C122" i="12" s="1"/>
  <c r="K31" i="7"/>
  <c r="L30" i="7"/>
  <c r="M30" i="7" s="1"/>
  <c r="C123" i="7" s="1"/>
  <c r="D123" i="9"/>
  <c r="K30" i="8"/>
  <c r="M29" i="8"/>
  <c r="C122" i="8" s="1"/>
  <c r="L29" i="8"/>
  <c r="K31" i="10"/>
  <c r="M30" i="10"/>
  <c r="C123" i="10" s="1"/>
  <c r="D122" i="10" s="1"/>
  <c r="L30" i="10"/>
  <c r="D121" i="7"/>
  <c r="U53" i="14" l="1"/>
  <c r="V53" i="14"/>
  <c r="Y51" i="14"/>
  <c r="D147" i="14" s="1"/>
  <c r="W52" i="14"/>
  <c r="X52" i="14" s="1"/>
  <c r="C148" i="14" s="1"/>
  <c r="T54" i="14"/>
  <c r="W53" i="14"/>
  <c r="X53" i="14" s="1"/>
  <c r="C149" i="14" s="1"/>
  <c r="D121" i="12"/>
  <c r="D122" i="7"/>
  <c r="M30" i="12"/>
  <c r="C123" i="12" s="1"/>
  <c r="K31" i="12"/>
  <c r="L30" i="12"/>
  <c r="K31" i="11"/>
  <c r="L30" i="11"/>
  <c r="M30" i="11" s="1"/>
  <c r="C123" i="11" s="1"/>
  <c r="C125" i="9"/>
  <c r="M33" i="9"/>
  <c r="D121" i="8"/>
  <c r="P21" i="9"/>
  <c r="N22" i="9"/>
  <c r="O21" i="9"/>
  <c r="K32" i="10"/>
  <c r="M31" i="10"/>
  <c r="C124" i="10" s="1"/>
  <c r="L31" i="10"/>
  <c r="K31" i="8"/>
  <c r="L30" i="8"/>
  <c r="M30" i="8" s="1"/>
  <c r="C123" i="8" s="1"/>
  <c r="K32" i="7"/>
  <c r="M31" i="7"/>
  <c r="C124" i="7" s="1"/>
  <c r="D123" i="7" s="1"/>
  <c r="L31" i="7"/>
  <c r="D121" i="11"/>
  <c r="Y52" i="14" l="1"/>
  <c r="D148" i="14" s="1"/>
  <c r="Y53" i="14"/>
  <c r="D149" i="14" s="1"/>
  <c r="U54" i="14"/>
  <c r="U55" i="14" s="1"/>
  <c r="V54" i="14"/>
  <c r="Z43" i="14"/>
  <c r="D122" i="11"/>
  <c r="D122" i="8"/>
  <c r="C126" i="9"/>
  <c r="K32" i="12"/>
  <c r="M31" i="12"/>
  <c r="C124" i="12" s="1"/>
  <c r="D123" i="12" s="1"/>
  <c r="L31" i="12"/>
  <c r="N21" i="7"/>
  <c r="L32" i="7"/>
  <c r="L33" i="7" s="1"/>
  <c r="N21" i="10"/>
  <c r="L32" i="10"/>
  <c r="L33" i="10" s="1"/>
  <c r="K32" i="11"/>
  <c r="L31" i="11"/>
  <c r="M31" i="11" s="1"/>
  <c r="C124" i="11" s="1"/>
  <c r="D123" i="10"/>
  <c r="M31" i="8"/>
  <c r="C124" i="8" s="1"/>
  <c r="D123" i="8" s="1"/>
  <c r="K32" i="8"/>
  <c r="L31" i="8"/>
  <c r="N23" i="9"/>
  <c r="O22" i="9"/>
  <c r="P22" i="9"/>
  <c r="C127" i="9" s="1"/>
  <c r="D125" i="9"/>
  <c r="D124" i="9"/>
  <c r="D122" i="12"/>
  <c r="V55" i="14" l="1"/>
  <c r="AA43" i="14"/>
  <c r="AB43" i="14"/>
  <c r="W54" i="14"/>
  <c r="W55" i="14" s="1"/>
  <c r="Z44" i="14"/>
  <c r="AB44" i="14" s="1"/>
  <c r="D123" i="11"/>
  <c r="O21" i="7"/>
  <c r="N22" i="7"/>
  <c r="N21" i="12"/>
  <c r="M32" i="12"/>
  <c r="L32" i="12"/>
  <c r="L33" i="12" s="1"/>
  <c r="N21" i="8"/>
  <c r="L32" i="8"/>
  <c r="L33" i="8" s="1"/>
  <c r="N21" i="11"/>
  <c r="M32" i="11"/>
  <c r="L32" i="11"/>
  <c r="L33" i="11" s="1"/>
  <c r="O21" i="10"/>
  <c r="P21" i="10"/>
  <c r="N22" i="10"/>
  <c r="M32" i="7"/>
  <c r="O23" i="9"/>
  <c r="P23" i="9"/>
  <c r="C128" i="9" s="1"/>
  <c r="D127" i="9" s="1"/>
  <c r="N24" i="9"/>
  <c r="M32" i="10"/>
  <c r="D126" i="9"/>
  <c r="Y54" i="14" l="1"/>
  <c r="AC43" i="14"/>
  <c r="AD43" i="14" s="1"/>
  <c r="Z45" i="14"/>
  <c r="AB45" i="14" s="1"/>
  <c r="AA44" i="14"/>
  <c r="AC44" i="14" s="1"/>
  <c r="AD44" i="14" s="1"/>
  <c r="C152" i="14" s="1"/>
  <c r="X54" i="14"/>
  <c r="N25" i="9"/>
  <c r="O24" i="9"/>
  <c r="P24" i="9"/>
  <c r="O21" i="11"/>
  <c r="N22" i="11"/>
  <c r="O21" i="12"/>
  <c r="P21" i="12"/>
  <c r="N22" i="12"/>
  <c r="C126" i="10"/>
  <c r="C125" i="11"/>
  <c r="M33" i="11"/>
  <c r="C125" i="10"/>
  <c r="M33" i="10"/>
  <c r="C125" i="7"/>
  <c r="M33" i="7"/>
  <c r="N23" i="7"/>
  <c r="O22" i="7"/>
  <c r="O21" i="8"/>
  <c r="P21" i="8" s="1"/>
  <c r="N22" i="8"/>
  <c r="C125" i="12"/>
  <c r="M33" i="12"/>
  <c r="O22" i="10"/>
  <c r="P22" i="10"/>
  <c r="C127" i="10" s="1"/>
  <c r="N23" i="10"/>
  <c r="M32" i="8"/>
  <c r="P21" i="7"/>
  <c r="Y55" i="14" l="1"/>
  <c r="D150" i="14"/>
  <c r="AE44" i="14"/>
  <c r="D152" i="14" s="1"/>
  <c r="C151" i="14"/>
  <c r="AE43" i="14"/>
  <c r="D151" i="14" s="1"/>
  <c r="AA45" i="14"/>
  <c r="Z46" i="14"/>
  <c r="AB46" i="14" s="1"/>
  <c r="X55" i="14"/>
  <c r="C150" i="14"/>
  <c r="C126" i="8"/>
  <c r="D124" i="11"/>
  <c r="C126" i="12"/>
  <c r="N23" i="11"/>
  <c r="O22" i="11"/>
  <c r="P22" i="11"/>
  <c r="C127" i="11" s="1"/>
  <c r="C129" i="9"/>
  <c r="C125" i="8"/>
  <c r="M33" i="8"/>
  <c r="N23" i="8"/>
  <c r="O22" i="8"/>
  <c r="P22" i="8" s="1"/>
  <c r="P22" i="7"/>
  <c r="C127" i="7" s="1"/>
  <c r="D125" i="10"/>
  <c r="D124" i="10"/>
  <c r="D126" i="10"/>
  <c r="O25" i="9"/>
  <c r="P25" i="9"/>
  <c r="C130" i="9" s="1"/>
  <c r="N26" i="9"/>
  <c r="D125" i="12"/>
  <c r="D124" i="12"/>
  <c r="P23" i="7"/>
  <c r="C128" i="7" s="1"/>
  <c r="N24" i="7"/>
  <c r="O23" i="7"/>
  <c r="C126" i="7"/>
  <c r="D126" i="7" s="1"/>
  <c r="P23" i="10"/>
  <c r="C128" i="10" s="1"/>
  <c r="N24" i="10"/>
  <c r="O23" i="10"/>
  <c r="D125" i="7"/>
  <c r="D124" i="7"/>
  <c r="N23" i="12"/>
  <c r="O22" i="12"/>
  <c r="P22" i="12" s="1"/>
  <c r="P21" i="11"/>
  <c r="Z47" i="14" l="1"/>
  <c r="AB47" i="14" s="1"/>
  <c r="AA46" i="14"/>
  <c r="AC45" i="14"/>
  <c r="C127" i="12"/>
  <c r="C127" i="8"/>
  <c r="P24" i="7"/>
  <c r="N25" i="7"/>
  <c r="O24" i="7"/>
  <c r="O23" i="11"/>
  <c r="P23" i="11" s="1"/>
  <c r="N24" i="11"/>
  <c r="N24" i="12"/>
  <c r="O23" i="12"/>
  <c r="P23" i="12" s="1"/>
  <c r="P23" i="8"/>
  <c r="C128" i="8" s="1"/>
  <c r="N24" i="8"/>
  <c r="O23" i="8"/>
  <c r="D129" i="9"/>
  <c r="D128" i="9"/>
  <c r="D126" i="12"/>
  <c r="D126" i="8"/>
  <c r="N25" i="10"/>
  <c r="O24" i="10"/>
  <c r="P24" i="10"/>
  <c r="C129" i="10" s="1"/>
  <c r="C126" i="11"/>
  <c r="N27" i="9"/>
  <c r="O26" i="9"/>
  <c r="P26" i="9"/>
  <c r="C131" i="9" s="1"/>
  <c r="D130" i="9" s="1"/>
  <c r="D127" i="7"/>
  <c r="D125" i="8"/>
  <c r="D124" i="8"/>
  <c r="D127" i="10"/>
  <c r="AD45" i="14" l="1"/>
  <c r="C153" i="14" s="1"/>
  <c r="AE45" i="14"/>
  <c r="D153" i="14" s="1"/>
  <c r="AC46" i="14"/>
  <c r="AA47" i="14"/>
  <c r="Z48" i="14"/>
  <c r="AB48" i="14" s="1"/>
  <c r="C128" i="12"/>
  <c r="C128" i="11"/>
  <c r="N26" i="10"/>
  <c r="O25" i="10"/>
  <c r="P25" i="10" s="1"/>
  <c r="D126" i="11"/>
  <c r="D125" i="11"/>
  <c r="C129" i="7"/>
  <c r="D127" i="12"/>
  <c r="N25" i="8"/>
  <c r="O24" i="8"/>
  <c r="P24" i="8"/>
  <c r="C129" i="8" s="1"/>
  <c r="N25" i="11"/>
  <c r="O24" i="11"/>
  <c r="P24" i="11"/>
  <c r="C129" i="11" s="1"/>
  <c r="D127" i="8"/>
  <c r="P25" i="7"/>
  <c r="C130" i="7" s="1"/>
  <c r="N26" i="7"/>
  <c r="O25" i="7"/>
  <c r="N28" i="9"/>
  <c r="O27" i="9"/>
  <c r="P27" i="9"/>
  <c r="C132" i="9" s="1"/>
  <c r="D128" i="10"/>
  <c r="P24" i="12"/>
  <c r="C129" i="12" s="1"/>
  <c r="N25" i="12"/>
  <c r="O24" i="12"/>
  <c r="AD46" i="14" l="1"/>
  <c r="C154" i="14" s="1"/>
  <c r="AE46" i="14"/>
  <c r="D154" i="14" s="1"/>
  <c r="Z49" i="14"/>
  <c r="AB49" i="14" s="1"/>
  <c r="AA48" i="14"/>
  <c r="AC48" i="14" s="1"/>
  <c r="AD48" i="14" s="1"/>
  <c r="C156" i="14" s="1"/>
  <c r="AC47" i="14"/>
  <c r="C130" i="10"/>
  <c r="O26" i="7"/>
  <c r="P26" i="7" s="1"/>
  <c r="N27" i="7"/>
  <c r="N26" i="11"/>
  <c r="O25" i="11"/>
  <c r="P25" i="11" s="1"/>
  <c r="D129" i="7"/>
  <c r="D128" i="7"/>
  <c r="D128" i="8"/>
  <c r="N27" i="10"/>
  <c r="O26" i="10"/>
  <c r="P26" i="10" s="1"/>
  <c r="C131" i="10" s="1"/>
  <c r="D129" i="12"/>
  <c r="N29" i="9"/>
  <c r="O28" i="9"/>
  <c r="P28" i="9"/>
  <c r="C133" i="9" s="1"/>
  <c r="N26" i="12"/>
  <c r="O25" i="12"/>
  <c r="P25" i="12"/>
  <c r="C130" i="12" s="1"/>
  <c r="D132" i="9"/>
  <c r="D131" i="9"/>
  <c r="O25" i="8"/>
  <c r="P25" i="8"/>
  <c r="C130" i="8" s="1"/>
  <c r="N26" i="8"/>
  <c r="D128" i="11"/>
  <c r="D127" i="11"/>
  <c r="D128" i="12"/>
  <c r="AD47" i="14" l="1"/>
  <c r="C155" i="14" s="1"/>
  <c r="AE47" i="14"/>
  <c r="D155" i="14" s="1"/>
  <c r="AE48" i="14"/>
  <c r="D156" i="14" s="1"/>
  <c r="Z50" i="14"/>
  <c r="AB50" i="14" s="1"/>
  <c r="AA49" i="14"/>
  <c r="AC49" i="14" s="1"/>
  <c r="AD49" i="14" s="1"/>
  <c r="C157" i="14" s="1"/>
  <c r="C131" i="7"/>
  <c r="C130" i="11"/>
  <c r="D129" i="8"/>
  <c r="D130" i="10"/>
  <c r="D129" i="10"/>
  <c r="N27" i="12"/>
  <c r="O26" i="12"/>
  <c r="P26" i="12" s="1"/>
  <c r="N28" i="10"/>
  <c r="O27" i="10"/>
  <c r="P27" i="10" s="1"/>
  <c r="C132" i="10" s="1"/>
  <c r="P26" i="11"/>
  <c r="C131" i="11" s="1"/>
  <c r="N27" i="11"/>
  <c r="O26" i="11"/>
  <c r="O26" i="8"/>
  <c r="P26" i="8" s="1"/>
  <c r="C131" i="8" s="1"/>
  <c r="N27" i="8"/>
  <c r="N30" i="9"/>
  <c r="O29" i="9"/>
  <c r="P29" i="9"/>
  <c r="C134" i="9" s="1"/>
  <c r="D133" i="9" s="1"/>
  <c r="O27" i="7"/>
  <c r="P27" i="7" s="1"/>
  <c r="N28" i="7"/>
  <c r="AE49" i="14" l="1"/>
  <c r="D157" i="14" s="1"/>
  <c r="AA50" i="14"/>
  <c r="AC50" i="14" s="1"/>
  <c r="AD50" i="14" s="1"/>
  <c r="C158" i="14" s="1"/>
  <c r="Z51" i="14"/>
  <c r="AB51" i="14" s="1"/>
  <c r="D130" i="8"/>
  <c r="D131" i="10"/>
  <c r="C132" i="7"/>
  <c r="C131" i="12"/>
  <c r="P27" i="12"/>
  <c r="C132" i="12" s="1"/>
  <c r="N28" i="12"/>
  <c r="O27" i="12"/>
  <c r="D130" i="11"/>
  <c r="D129" i="11"/>
  <c r="N29" i="7"/>
  <c r="O28" i="7"/>
  <c r="P28" i="7"/>
  <c r="C133" i="7" s="1"/>
  <c r="N28" i="8"/>
  <c r="O27" i="8"/>
  <c r="P27" i="8"/>
  <c r="C132" i="8" s="1"/>
  <c r="N29" i="10"/>
  <c r="O28" i="10"/>
  <c r="P28" i="10" s="1"/>
  <c r="C133" i="10" s="1"/>
  <c r="D131" i="7"/>
  <c r="D130" i="7"/>
  <c r="O30" i="9"/>
  <c r="N31" i="9"/>
  <c r="P30" i="9"/>
  <c r="C135" i="9" s="1"/>
  <c r="D134" i="9" s="1"/>
  <c r="D131" i="11"/>
  <c r="O27" i="11"/>
  <c r="P27" i="11"/>
  <c r="C132" i="11" s="1"/>
  <c r="N28" i="11"/>
  <c r="AE50" i="14" l="1"/>
  <c r="D158" i="14" s="1"/>
  <c r="Z52" i="14"/>
  <c r="AB52" i="14" s="1"/>
  <c r="AA51" i="14"/>
  <c r="AC51" i="14" s="1"/>
  <c r="AD51" i="14" s="1"/>
  <c r="C159" i="14" s="1"/>
  <c r="D132" i="10"/>
  <c r="P28" i="8"/>
  <c r="C133" i="8" s="1"/>
  <c r="N29" i="8"/>
  <c r="O28" i="8"/>
  <c r="N30" i="7"/>
  <c r="O29" i="7"/>
  <c r="P29" i="7" s="1"/>
  <c r="C134" i="7" s="1"/>
  <c r="D131" i="12"/>
  <c r="D130" i="12"/>
  <c r="N30" i="10"/>
  <c r="O29" i="10"/>
  <c r="P29" i="10" s="1"/>
  <c r="C134" i="10" s="1"/>
  <c r="N32" i="9"/>
  <c r="O31" i="9"/>
  <c r="P31" i="9" s="1"/>
  <c r="C136" i="9" s="1"/>
  <c r="D132" i="8"/>
  <c r="O28" i="11"/>
  <c r="P28" i="11"/>
  <c r="C133" i="11" s="1"/>
  <c r="N29" i="11"/>
  <c r="N29" i="12"/>
  <c r="O28" i="12"/>
  <c r="P28" i="12"/>
  <c r="C133" i="12" s="1"/>
  <c r="D132" i="7"/>
  <c r="D131" i="8"/>
  <c r="AE51" i="14" l="1"/>
  <c r="D159" i="14" s="1"/>
  <c r="AA52" i="14"/>
  <c r="Z53" i="14"/>
  <c r="AB53" i="14" s="1"/>
  <c r="D133" i="7"/>
  <c r="D133" i="10"/>
  <c r="D135" i="9"/>
  <c r="O30" i="10"/>
  <c r="P30" i="10" s="1"/>
  <c r="C135" i="10" s="1"/>
  <c r="N31" i="10"/>
  <c r="N31" i="7"/>
  <c r="O30" i="7"/>
  <c r="P30" i="7" s="1"/>
  <c r="C135" i="7" s="1"/>
  <c r="N30" i="11"/>
  <c r="O29" i="11"/>
  <c r="P29" i="11" s="1"/>
  <c r="C134" i="11" s="1"/>
  <c r="N30" i="8"/>
  <c r="O29" i="8"/>
  <c r="P29" i="8"/>
  <c r="C134" i="8" s="1"/>
  <c r="N30" i="12"/>
  <c r="O29" i="12"/>
  <c r="P29" i="12"/>
  <c r="C134" i="12" s="1"/>
  <c r="D133" i="12" s="1"/>
  <c r="D132" i="11"/>
  <c r="Q21" i="9"/>
  <c r="O32" i="9"/>
  <c r="O33" i="9" s="1"/>
  <c r="D132" i="12"/>
  <c r="Z54" i="14" l="1"/>
  <c r="AB54" i="14" s="1"/>
  <c r="AA53" i="14"/>
  <c r="AC53" i="14" s="1"/>
  <c r="AD53" i="14" s="1"/>
  <c r="C161" i="14" s="1"/>
  <c r="AC52" i="14"/>
  <c r="D134" i="7"/>
  <c r="D134" i="10"/>
  <c r="D133" i="11"/>
  <c r="O30" i="11"/>
  <c r="N31" i="11"/>
  <c r="P30" i="11"/>
  <c r="C135" i="11" s="1"/>
  <c r="N32" i="7"/>
  <c r="O31" i="7"/>
  <c r="P31" i="7"/>
  <c r="C136" i="7" s="1"/>
  <c r="O30" i="8"/>
  <c r="P30" i="8" s="1"/>
  <c r="C135" i="8" s="1"/>
  <c r="N31" i="8"/>
  <c r="D133" i="8"/>
  <c r="P32" i="9"/>
  <c r="Q22" i="9"/>
  <c r="R21" i="9"/>
  <c r="S21" i="9"/>
  <c r="N31" i="12"/>
  <c r="O30" i="12"/>
  <c r="P30" i="12" s="1"/>
  <c r="C135" i="12" s="1"/>
  <c r="N32" i="10"/>
  <c r="O31" i="10"/>
  <c r="P31" i="10"/>
  <c r="C136" i="10" s="1"/>
  <c r="D135" i="10" s="1"/>
  <c r="AD52" i="14" l="1"/>
  <c r="C160" i="14" s="1"/>
  <c r="AE52" i="14"/>
  <c r="D160" i="14" s="1"/>
  <c r="AB55" i="14"/>
  <c r="AE53" i="14"/>
  <c r="D161" i="14" s="1"/>
  <c r="AF43" i="14"/>
  <c r="AA54" i="14"/>
  <c r="AC54" i="14" s="1"/>
  <c r="AC55" i="14" s="1"/>
  <c r="D134" i="12"/>
  <c r="D134" i="8"/>
  <c r="Q21" i="10"/>
  <c r="O32" i="10"/>
  <c r="O33" i="10" s="1"/>
  <c r="Q23" i="9"/>
  <c r="R22" i="9"/>
  <c r="S22" i="9"/>
  <c r="C139" i="9" s="1"/>
  <c r="C137" i="9"/>
  <c r="P33" i="9"/>
  <c r="O31" i="11"/>
  <c r="P31" i="11" s="1"/>
  <c r="C136" i="11" s="1"/>
  <c r="N32" i="11"/>
  <c r="O31" i="12"/>
  <c r="P31" i="12"/>
  <c r="C136" i="12" s="1"/>
  <c r="N32" i="12"/>
  <c r="C138" i="9"/>
  <c r="D138" i="9" s="1"/>
  <c r="O31" i="8"/>
  <c r="P31" i="8" s="1"/>
  <c r="C136" i="8" s="1"/>
  <c r="N32" i="8"/>
  <c r="O32" i="7"/>
  <c r="O33" i="7" s="1"/>
  <c r="P32" i="7"/>
  <c r="Q21" i="7"/>
  <c r="D134" i="11"/>
  <c r="D135" i="7"/>
  <c r="AE54" i="14" l="1"/>
  <c r="AG43" i="14"/>
  <c r="AH43" i="14"/>
  <c r="AD54" i="14"/>
  <c r="C162" i="14" s="1"/>
  <c r="AF44" i="14"/>
  <c r="AH44" i="14" s="1"/>
  <c r="AI43" i="14"/>
  <c r="AA55" i="14"/>
  <c r="D135" i="8"/>
  <c r="D135" i="11"/>
  <c r="Q24" i="9"/>
  <c r="R23" i="9"/>
  <c r="S21" i="7"/>
  <c r="Q22" i="7"/>
  <c r="R21" i="7"/>
  <c r="C137" i="7"/>
  <c r="P33" i="7"/>
  <c r="O32" i="11"/>
  <c r="O33" i="11" s="1"/>
  <c r="Q21" i="11"/>
  <c r="S21" i="10"/>
  <c r="Q22" i="10"/>
  <c r="R21" i="10"/>
  <c r="Q21" i="12"/>
  <c r="O32" i="12"/>
  <c r="O33" i="12" s="1"/>
  <c r="P32" i="12"/>
  <c r="O32" i="8"/>
  <c r="O33" i="8" s="1"/>
  <c r="P32" i="8"/>
  <c r="Q21" i="8"/>
  <c r="D137" i="9"/>
  <c r="D136" i="9"/>
  <c r="P32" i="10"/>
  <c r="D135" i="12"/>
  <c r="AE55" i="14" l="1"/>
  <c r="D162" i="14"/>
  <c r="AK43" i="14"/>
  <c r="D163" i="14" s="1"/>
  <c r="AJ43" i="14"/>
  <c r="C163" i="14" s="1"/>
  <c r="AD55" i="14"/>
  <c r="AF45" i="14"/>
  <c r="AH45" i="14" s="1"/>
  <c r="AG44" i="14"/>
  <c r="C137" i="10"/>
  <c r="P33" i="10"/>
  <c r="C138" i="7"/>
  <c r="C137" i="8"/>
  <c r="P33" i="8"/>
  <c r="R21" i="12"/>
  <c r="S21" i="12" s="1"/>
  <c r="Q22" i="12"/>
  <c r="R22" i="7"/>
  <c r="S22" i="7" s="1"/>
  <c r="Q23" i="7"/>
  <c r="P32" i="11"/>
  <c r="D137" i="7"/>
  <c r="D136" i="7"/>
  <c r="S23" i="9"/>
  <c r="C138" i="10"/>
  <c r="C137" i="12"/>
  <c r="P33" i="12"/>
  <c r="S21" i="8"/>
  <c r="Q22" i="8"/>
  <c r="R21" i="8"/>
  <c r="Q23" i="10"/>
  <c r="R22" i="10"/>
  <c r="S22" i="10"/>
  <c r="C139" i="10" s="1"/>
  <c r="Q22" i="11"/>
  <c r="R21" i="11"/>
  <c r="S21" i="11" s="1"/>
  <c r="Q25" i="9"/>
  <c r="R24" i="9"/>
  <c r="AI44" i="14" l="1"/>
  <c r="AG45" i="14"/>
  <c r="AI45" i="14" s="1"/>
  <c r="AJ45" i="14" s="1"/>
  <c r="C165" i="14" s="1"/>
  <c r="AF46" i="14"/>
  <c r="AH46" i="14" s="1"/>
  <c r="C139" i="7"/>
  <c r="C138" i="11"/>
  <c r="C138" i="12"/>
  <c r="C137" i="11"/>
  <c r="P33" i="11"/>
  <c r="Q26" i="9"/>
  <c r="R25" i="9"/>
  <c r="S25" i="9"/>
  <c r="C142" i="9" s="1"/>
  <c r="D137" i="12"/>
  <c r="D136" i="12"/>
  <c r="D137" i="8"/>
  <c r="D136" i="8"/>
  <c r="D138" i="7"/>
  <c r="D138" i="10"/>
  <c r="Q24" i="10"/>
  <c r="R23" i="10"/>
  <c r="Q23" i="8"/>
  <c r="S22" i="8"/>
  <c r="C139" i="8" s="1"/>
  <c r="R22" i="8"/>
  <c r="R23" i="7"/>
  <c r="S23" i="7" s="1"/>
  <c r="Q24" i="7"/>
  <c r="R22" i="12"/>
  <c r="S22" i="12" s="1"/>
  <c r="Q23" i="12"/>
  <c r="D137" i="10"/>
  <c r="D136" i="10"/>
  <c r="C140" i="9"/>
  <c r="S24" i="9"/>
  <c r="C141" i="9" s="1"/>
  <c r="R22" i="11"/>
  <c r="S22" i="11" s="1"/>
  <c r="Q23" i="11"/>
  <c r="C138" i="8"/>
  <c r="D138" i="8" s="1"/>
  <c r="AJ44" i="14" l="1"/>
  <c r="C164" i="14" s="1"/>
  <c r="AK44" i="14"/>
  <c r="D164" i="14" s="1"/>
  <c r="AK45" i="14"/>
  <c r="D165" i="14" s="1"/>
  <c r="AG46" i="14"/>
  <c r="AI46" i="14" s="1"/>
  <c r="AJ46" i="14" s="1"/>
  <c r="C166" i="14" s="1"/>
  <c r="AF47" i="14"/>
  <c r="AH47" i="14" s="1"/>
  <c r="C139" i="11"/>
  <c r="C140" i="7"/>
  <c r="C139" i="12"/>
  <c r="D139" i="12" s="1"/>
  <c r="D140" i="9"/>
  <c r="D139" i="9"/>
  <c r="D138" i="11"/>
  <c r="R23" i="12"/>
  <c r="Q24" i="12"/>
  <c r="S23" i="12"/>
  <c r="C140" i="12" s="1"/>
  <c r="R23" i="8"/>
  <c r="Q24" i="8"/>
  <c r="D137" i="11"/>
  <c r="D136" i="11"/>
  <c r="Q24" i="11"/>
  <c r="R23" i="11"/>
  <c r="S23" i="11" s="1"/>
  <c r="S23" i="10"/>
  <c r="R26" i="9"/>
  <c r="S26" i="9" s="1"/>
  <c r="Q27" i="9"/>
  <c r="D141" i="9"/>
  <c r="Q25" i="7"/>
  <c r="R24" i="7"/>
  <c r="S24" i="7" s="1"/>
  <c r="R24" i="10"/>
  <c r="S24" i="10" s="1"/>
  <c r="C141" i="10" s="1"/>
  <c r="Q25" i="10"/>
  <c r="AK46" i="14" l="1"/>
  <c r="D166" i="14" s="1"/>
  <c r="AF48" i="14"/>
  <c r="AH48" i="14" s="1"/>
  <c r="AG47" i="14"/>
  <c r="C141" i="7"/>
  <c r="C140" i="1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D139" i="11"/>
  <c r="AI47" i="14" l="1"/>
  <c r="AG48" i="14"/>
  <c r="AI48" i="14" s="1"/>
  <c r="AJ48" i="14" s="1"/>
  <c r="C168" i="14" s="1"/>
  <c r="AF49" i="14"/>
  <c r="AH49" i="14" s="1"/>
  <c r="C144" i="9"/>
  <c r="C142" i="7"/>
  <c r="C141" i="12"/>
  <c r="C141" i="11"/>
  <c r="C142" i="10"/>
  <c r="S25" i="12"/>
  <c r="C142" i="12" s="1"/>
  <c r="Q26" i="12"/>
  <c r="R25" i="12"/>
  <c r="R25" i="11"/>
  <c r="S25" i="11" s="1"/>
  <c r="Q26" i="11"/>
  <c r="D143" i="9"/>
  <c r="D142" i="9"/>
  <c r="D140" i="10"/>
  <c r="D139" i="10"/>
  <c r="C140" i="8"/>
  <c r="R28" i="9"/>
  <c r="S28" i="9"/>
  <c r="C145" i="9" s="1"/>
  <c r="Q29" i="9"/>
  <c r="Q27" i="7"/>
  <c r="S26" i="7"/>
  <c r="C143" i="7" s="1"/>
  <c r="R26" i="7"/>
  <c r="D141" i="7"/>
  <c r="Q26" i="8"/>
  <c r="R25" i="8"/>
  <c r="S25" i="8" s="1"/>
  <c r="R26" i="10"/>
  <c r="S26" i="10"/>
  <c r="C143" i="10" s="1"/>
  <c r="Q27" i="10"/>
  <c r="D140" i="11"/>
  <c r="AJ47" i="14" l="1"/>
  <c r="C167" i="14" s="1"/>
  <c r="AK47" i="14"/>
  <c r="D167" i="14" s="1"/>
  <c r="AK48" i="14"/>
  <c r="D168" i="14" s="1"/>
  <c r="AF50" i="14"/>
  <c r="AH50" i="14" s="1"/>
  <c r="AG49" i="14"/>
  <c r="C142" i="8"/>
  <c r="C142" i="11"/>
  <c r="S27" i="10"/>
  <c r="C144" i="10" s="1"/>
  <c r="Q28" i="10"/>
  <c r="R27" i="10"/>
  <c r="Q28" i="7"/>
  <c r="S27" i="7"/>
  <c r="C144" i="7" s="1"/>
  <c r="D143" i="7" s="1"/>
  <c r="R27" i="7"/>
  <c r="Q30" i="9"/>
  <c r="R29" i="9"/>
  <c r="S29" i="9"/>
  <c r="C146" i="9" s="1"/>
  <c r="D140" i="8"/>
  <c r="D139" i="8"/>
  <c r="D141" i="12"/>
  <c r="D140" i="12"/>
  <c r="D144" i="9"/>
  <c r="Q27" i="8"/>
  <c r="R26" i="8"/>
  <c r="S26" i="8" s="1"/>
  <c r="D142" i="10"/>
  <c r="D141" i="10"/>
  <c r="R26" i="11"/>
  <c r="S26" i="11" s="1"/>
  <c r="C143" i="11" s="1"/>
  <c r="Q27" i="11"/>
  <c r="R26" i="12"/>
  <c r="S26" i="12" s="1"/>
  <c r="C143" i="12" s="1"/>
  <c r="Q27" i="12"/>
  <c r="D141" i="11"/>
  <c r="D142" i="7"/>
  <c r="AI49" i="14" l="1"/>
  <c r="AG50" i="14"/>
  <c r="AI50" i="14" s="1"/>
  <c r="AJ50" i="14" s="1"/>
  <c r="C170" i="14" s="1"/>
  <c r="AF51" i="14"/>
  <c r="AH51"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J49" i="14" l="1"/>
  <c r="C169" i="14" s="1"/>
  <c r="AK49" i="14"/>
  <c r="D169" i="14" s="1"/>
  <c r="AK50" i="14"/>
  <c r="D170" i="14" s="1"/>
  <c r="AF52" i="14"/>
  <c r="AH52" i="14" s="1"/>
  <c r="AG51" i="14"/>
  <c r="D143" i="12"/>
  <c r="D146" i="9"/>
  <c r="C144" i="8"/>
  <c r="D143" i="11"/>
  <c r="D144" i="10"/>
  <c r="D144" i="7"/>
  <c r="R28" i="12"/>
  <c r="S28" i="12" s="1"/>
  <c r="C145" i="12" s="1"/>
  <c r="Q29" i="12"/>
  <c r="Q32" i="9"/>
  <c r="R31" i="9"/>
  <c r="S31" i="9"/>
  <c r="C148" i="9" s="1"/>
  <c r="D147" i="9" s="1"/>
  <c r="Q29" i="11"/>
  <c r="R28" i="11"/>
  <c r="S28" i="11"/>
  <c r="C145" i="11" s="1"/>
  <c r="D144" i="11" s="1"/>
  <c r="R28" i="8"/>
  <c r="S28" i="8" s="1"/>
  <c r="C145" i="8" s="1"/>
  <c r="Q29" i="8"/>
  <c r="R29" i="7"/>
  <c r="S29" i="7"/>
  <c r="C146" i="7" s="1"/>
  <c r="D145" i="7" s="1"/>
  <c r="Q30" i="7"/>
  <c r="R29" i="10"/>
  <c r="Q30" i="10"/>
  <c r="S29" i="10"/>
  <c r="C146" i="10" s="1"/>
  <c r="D143" i="8"/>
  <c r="AI51" i="14" l="1"/>
  <c r="AF53" i="14"/>
  <c r="AH53" i="14" s="1"/>
  <c r="AG52" i="14"/>
  <c r="D144" i="12"/>
  <c r="D146" i="10"/>
  <c r="R30" i="10"/>
  <c r="S30" i="10"/>
  <c r="C147" i="10" s="1"/>
  <c r="Q31" i="10"/>
  <c r="R29" i="8"/>
  <c r="S29" i="8"/>
  <c r="C146" i="8" s="1"/>
  <c r="Q30" i="8"/>
  <c r="T21" i="9"/>
  <c r="R32" i="9"/>
  <c r="R33" i="9" s="1"/>
  <c r="S32" i="9"/>
  <c r="Q30" i="12"/>
  <c r="R29" i="12"/>
  <c r="S29" i="12" s="1"/>
  <c r="C146" i="12" s="1"/>
  <c r="S30" i="7"/>
  <c r="C147" i="7" s="1"/>
  <c r="D146" i="7" s="1"/>
  <c r="Q31" i="7"/>
  <c r="R30" i="7"/>
  <c r="S29" i="11"/>
  <c r="C146" i="11" s="1"/>
  <c r="Q30" i="11"/>
  <c r="R29" i="11"/>
  <c r="D145" i="10"/>
  <c r="D144" i="8"/>
  <c r="AJ51" i="14" l="1"/>
  <c r="C171" i="14" s="1"/>
  <c r="AK51" i="14"/>
  <c r="D171" i="14" s="1"/>
  <c r="AI52" i="14"/>
  <c r="AG53" i="14"/>
  <c r="AF54" i="14"/>
  <c r="AH54" i="14" s="1"/>
  <c r="D145" i="12"/>
  <c r="S30" i="12"/>
  <c r="C147" i="12" s="1"/>
  <c r="Q31" i="12"/>
  <c r="R30" i="12"/>
  <c r="Q31" i="8"/>
  <c r="R30" i="8"/>
  <c r="S30" i="8" s="1"/>
  <c r="C147" i="8" s="1"/>
  <c r="Q32" i="10"/>
  <c r="R31" i="10"/>
  <c r="S31" i="10"/>
  <c r="C148" i="10" s="1"/>
  <c r="D147" i="10" s="1"/>
  <c r="T22" i="9"/>
  <c r="U21" i="9"/>
  <c r="D145" i="11"/>
  <c r="C149" i="9"/>
  <c r="S33" i="9"/>
  <c r="Q31" i="11"/>
  <c r="R30" i="11"/>
  <c r="S30" i="11" s="1"/>
  <c r="C147" i="11" s="1"/>
  <c r="Q32" i="7"/>
  <c r="R31" i="7"/>
  <c r="S31" i="7"/>
  <c r="C148" i="7" s="1"/>
  <c r="D147" i="7" s="1"/>
  <c r="D145" i="8"/>
  <c r="AJ52" i="14" l="1"/>
  <c r="C172" i="14" s="1"/>
  <c r="AK52" i="14"/>
  <c r="D172" i="14" s="1"/>
  <c r="AH55" i="14"/>
  <c r="AL43" i="14"/>
  <c r="AG54" i="14"/>
  <c r="AI53" i="14"/>
  <c r="D146" i="11"/>
  <c r="D146" i="8"/>
  <c r="Q32" i="8"/>
  <c r="S31" i="8"/>
  <c r="C148" i="8" s="1"/>
  <c r="D147" i="8" s="1"/>
  <c r="R31" i="8"/>
  <c r="Q32" i="11"/>
  <c r="R31" i="11"/>
  <c r="S31" i="11" s="1"/>
  <c r="C148" i="11" s="1"/>
  <c r="S32" i="7"/>
  <c r="T21" i="7"/>
  <c r="R32" i="7"/>
  <c r="R33" i="7" s="1"/>
  <c r="T21" i="10"/>
  <c r="R32" i="10"/>
  <c r="R33" i="10" s="1"/>
  <c r="T23" i="9"/>
  <c r="U22" i="9"/>
  <c r="D148" i="9"/>
  <c r="V21" i="9"/>
  <c r="R31" i="12"/>
  <c r="S31" i="12"/>
  <c r="C148" i="12" s="1"/>
  <c r="Q32" i="12"/>
  <c r="D146" i="12"/>
  <c r="AJ53" i="14" l="1"/>
  <c r="AK53" i="14"/>
  <c r="D173" i="14" s="1"/>
  <c r="AN43" i="14"/>
  <c r="AM43" i="14"/>
  <c r="C173" i="14"/>
  <c r="AI54" i="14"/>
  <c r="AL44" i="14"/>
  <c r="AN44" i="14" s="1"/>
  <c r="AG55" i="14"/>
  <c r="D147" i="11"/>
  <c r="C149" i="7"/>
  <c r="S33" i="7"/>
  <c r="T21" i="11"/>
  <c r="R32" i="11"/>
  <c r="R33" i="11" s="1"/>
  <c r="T21" i="8"/>
  <c r="R32" i="8"/>
  <c r="R33" i="8" s="1"/>
  <c r="U21" i="7"/>
  <c r="T22" i="7"/>
  <c r="C150" i="9"/>
  <c r="V22" i="9"/>
  <c r="C151" i="9" s="1"/>
  <c r="S32" i="10"/>
  <c r="D147" i="12"/>
  <c r="R32" i="12"/>
  <c r="R33" i="12" s="1"/>
  <c r="T21" i="12"/>
  <c r="T24" i="9"/>
  <c r="U23" i="9"/>
  <c r="V21" i="10"/>
  <c r="T22" i="10"/>
  <c r="U21" i="10"/>
  <c r="AI55" i="14" l="1"/>
  <c r="AK54" i="14"/>
  <c r="AJ54" i="14"/>
  <c r="AO43" i="14"/>
  <c r="AL45" i="14"/>
  <c r="AN45" i="14" s="1"/>
  <c r="AM44" i="14"/>
  <c r="AO44" i="14" s="1"/>
  <c r="AP44" i="14" s="1"/>
  <c r="S32" i="11"/>
  <c r="V23" i="9"/>
  <c r="T22" i="12"/>
  <c r="U21" i="12"/>
  <c r="V21" i="12" s="1"/>
  <c r="C149" i="10"/>
  <c r="S33" i="10"/>
  <c r="D150" i="9"/>
  <c r="D149" i="9"/>
  <c r="T23" i="7"/>
  <c r="U22" i="7"/>
  <c r="V22" i="7"/>
  <c r="C151" i="7" s="1"/>
  <c r="T22" i="8"/>
  <c r="U21" i="8"/>
  <c r="U21" i="11"/>
  <c r="V21" i="11" s="1"/>
  <c r="T22" i="11"/>
  <c r="U22" i="10"/>
  <c r="V22" i="10" s="1"/>
  <c r="T23" i="10"/>
  <c r="D148" i="7"/>
  <c r="C150" i="10"/>
  <c r="T25" i="9"/>
  <c r="U24" i="9"/>
  <c r="V24" i="9"/>
  <c r="C153" i="9" s="1"/>
  <c r="S32" i="12"/>
  <c r="V21" i="7"/>
  <c r="S32" i="8"/>
  <c r="AK55" i="14" l="1"/>
  <c r="D174" i="14"/>
  <c r="AQ44" i="14"/>
  <c r="D176" i="14" s="1"/>
  <c r="AQ43" i="14"/>
  <c r="D175" i="14" s="1"/>
  <c r="AP43" i="14"/>
  <c r="C175" i="14" s="1"/>
  <c r="AL46" i="14"/>
  <c r="AN46" i="14" s="1"/>
  <c r="AM45" i="14"/>
  <c r="AO45" i="14" s="1"/>
  <c r="AQ45" i="14" s="1"/>
  <c r="D177" i="14" s="1"/>
  <c r="C174" i="14"/>
  <c r="AJ55" i="14"/>
  <c r="C150" i="11"/>
  <c r="C150" i="12"/>
  <c r="C151" i="10"/>
  <c r="C149" i="12"/>
  <c r="S33" i="12"/>
  <c r="D150" i="10"/>
  <c r="D149" i="10"/>
  <c r="D148" i="10"/>
  <c r="C152" i="9"/>
  <c r="T23" i="12"/>
  <c r="U22" i="12"/>
  <c r="V22" i="12"/>
  <c r="C151" i="12" s="1"/>
  <c r="U23" i="10"/>
  <c r="V23" i="10"/>
  <c r="C152" i="10" s="1"/>
  <c r="T24" i="10"/>
  <c r="V21" i="8"/>
  <c r="T24" i="7"/>
  <c r="V23" i="7"/>
  <c r="C152" i="7" s="1"/>
  <c r="U23" i="7"/>
  <c r="C176" i="14"/>
  <c r="C149" i="8"/>
  <c r="S33" i="8"/>
  <c r="D151" i="7"/>
  <c r="C150" i="7"/>
  <c r="U25" i="9"/>
  <c r="V25" i="9"/>
  <c r="C154" i="9" s="1"/>
  <c r="T26" i="9"/>
  <c r="T23" i="11"/>
  <c r="U22" i="11"/>
  <c r="V22" i="11"/>
  <c r="C151" i="11" s="1"/>
  <c r="V22" i="8"/>
  <c r="C151" i="8" s="1"/>
  <c r="T23" i="8"/>
  <c r="U22" i="8"/>
  <c r="C149" i="11"/>
  <c r="S33" i="11"/>
  <c r="AP45" i="14" l="1"/>
  <c r="AL47" i="14"/>
  <c r="AN47" i="14" s="1"/>
  <c r="AM46" i="14"/>
  <c r="D149" i="12"/>
  <c r="D148" i="12"/>
  <c r="D150" i="12"/>
  <c r="D150" i="7"/>
  <c r="D149" i="7"/>
  <c r="T25" i="7"/>
  <c r="U24" i="7"/>
  <c r="V24" i="7"/>
  <c r="C153" i="7" s="1"/>
  <c r="D153" i="9"/>
  <c r="D150" i="11"/>
  <c r="V23" i="8"/>
  <c r="C152" i="8" s="1"/>
  <c r="T24" i="8"/>
  <c r="U23" i="8"/>
  <c r="U23" i="11"/>
  <c r="V23" i="11"/>
  <c r="C152" i="11" s="1"/>
  <c r="T24" i="11"/>
  <c r="C150" i="8"/>
  <c r="D150" i="8" s="1"/>
  <c r="U23" i="12"/>
  <c r="V23" i="12" s="1"/>
  <c r="T24" i="12"/>
  <c r="D151" i="10"/>
  <c r="D149" i="11"/>
  <c r="D148" i="11"/>
  <c r="D151" i="8"/>
  <c r="U26" i="9"/>
  <c r="V26" i="9"/>
  <c r="C155" i="9" s="1"/>
  <c r="D154" i="9" s="1"/>
  <c r="T27" i="9"/>
  <c r="D148" i="8"/>
  <c r="T25" i="10"/>
  <c r="U24" i="10"/>
  <c r="V24" i="10"/>
  <c r="C153" i="10" s="1"/>
  <c r="D152" i="10" s="1"/>
  <c r="D152" i="9"/>
  <c r="D151" i="9"/>
  <c r="C177" i="14" l="1"/>
  <c r="AO46" i="14"/>
  <c r="AM47" i="14"/>
  <c r="AL48" i="14"/>
  <c r="AN48" i="14" s="1"/>
  <c r="C152" i="12"/>
  <c r="D155" i="9"/>
  <c r="D151" i="11"/>
  <c r="T26" i="10"/>
  <c r="U25" i="10"/>
  <c r="T28" i="9"/>
  <c r="U27" i="9"/>
  <c r="V27" i="9"/>
  <c r="C156" i="9" s="1"/>
  <c r="D149" i="8"/>
  <c r="U24" i="12"/>
  <c r="V24" i="12"/>
  <c r="C153" i="12" s="1"/>
  <c r="T25" i="12"/>
  <c r="T25" i="11"/>
  <c r="U24" i="11"/>
  <c r="V24" i="11" s="1"/>
  <c r="V24" i="8"/>
  <c r="T25" i="8"/>
  <c r="U24" i="8"/>
  <c r="D152" i="7"/>
  <c r="U25" i="7"/>
  <c r="T26" i="7"/>
  <c r="AP46" i="14" l="1"/>
  <c r="C178" i="14" s="1"/>
  <c r="AQ46" i="14"/>
  <c r="D178" i="14" s="1"/>
  <c r="AM48" i="14"/>
  <c r="AL49" i="14"/>
  <c r="AN49" i="14" s="1"/>
  <c r="AO47" i="14"/>
  <c r="C153" i="11"/>
  <c r="C153" i="8"/>
  <c r="T26" i="12"/>
  <c r="U25" i="12"/>
  <c r="T27" i="10"/>
  <c r="U26" i="10"/>
  <c r="V26" i="10" s="1"/>
  <c r="C155" i="10" s="1"/>
  <c r="T27" i="7"/>
  <c r="U26" i="7"/>
  <c r="V26" i="7" s="1"/>
  <c r="C155" i="7" s="1"/>
  <c r="T26" i="11"/>
  <c r="U25" i="11"/>
  <c r="V25" i="11" s="1"/>
  <c r="V25" i="7"/>
  <c r="T26" i="8"/>
  <c r="U25" i="8"/>
  <c r="V25" i="8"/>
  <c r="C154" i="8" s="1"/>
  <c r="T29" i="9"/>
  <c r="U28" i="9"/>
  <c r="V28" i="9"/>
  <c r="C157" i="9" s="1"/>
  <c r="V25" i="10"/>
  <c r="D152" i="12"/>
  <c r="D151" i="12"/>
  <c r="AP47" i="14" l="1"/>
  <c r="C179" i="14" s="1"/>
  <c r="AQ47" i="14"/>
  <c r="D179" i="14" s="1"/>
  <c r="AL50" i="14"/>
  <c r="AN50" i="14" s="1"/>
  <c r="AM49" i="14"/>
  <c r="AO49" i="14" s="1"/>
  <c r="AP49" i="14" s="1"/>
  <c r="C181" i="14" s="1"/>
  <c r="AO48" i="14"/>
  <c r="C154" i="11"/>
  <c r="V27" i="7"/>
  <c r="C156" i="7" s="1"/>
  <c r="T28" i="7"/>
  <c r="U27" i="7"/>
  <c r="V27" i="10"/>
  <c r="C156" i="10" s="1"/>
  <c r="D155" i="10" s="1"/>
  <c r="T28" i="10"/>
  <c r="U27" i="10"/>
  <c r="D153" i="8"/>
  <c r="D152" i="8"/>
  <c r="T27" i="8"/>
  <c r="U26" i="8"/>
  <c r="V26" i="8" s="1"/>
  <c r="U26" i="11"/>
  <c r="V26" i="11" s="1"/>
  <c r="T27" i="11"/>
  <c r="V25" i="12"/>
  <c r="T30" i="9"/>
  <c r="U29" i="9"/>
  <c r="V29" i="9" s="1"/>
  <c r="C158" i="9" s="1"/>
  <c r="C154" i="7"/>
  <c r="T27" i="12"/>
  <c r="U26" i="12"/>
  <c r="V26" i="12" s="1"/>
  <c r="C155" i="12" s="1"/>
  <c r="C154" i="10"/>
  <c r="D156" i="9"/>
  <c r="D153" i="11"/>
  <c r="D152" i="11"/>
  <c r="AP48" i="14" l="1"/>
  <c r="AQ48" i="14"/>
  <c r="D180" i="14" s="1"/>
  <c r="AQ49" i="14"/>
  <c r="D181" i="14" s="1"/>
  <c r="C180" i="14"/>
  <c r="AM50" i="14"/>
  <c r="AL51" i="14"/>
  <c r="AN51" i="14" s="1"/>
  <c r="D157" i="9"/>
  <c r="C155" i="11"/>
  <c r="C155" i="8"/>
  <c r="C154" i="12"/>
  <c r="D154" i="7"/>
  <c r="D153" i="7"/>
  <c r="U27" i="8"/>
  <c r="V27" i="8"/>
  <c r="C156" i="8" s="1"/>
  <c r="T28" i="8"/>
  <c r="T29" i="10"/>
  <c r="U28" i="10"/>
  <c r="V28" i="10"/>
  <c r="C157" i="10" s="1"/>
  <c r="D156" i="10" s="1"/>
  <c r="D154" i="10"/>
  <c r="D153" i="10"/>
  <c r="T31" i="9"/>
  <c r="U30" i="9"/>
  <c r="V30" i="9" s="1"/>
  <c r="C159" i="9" s="1"/>
  <c r="D154" i="11"/>
  <c r="U27" i="12"/>
  <c r="V27" i="12" s="1"/>
  <c r="C156" i="12" s="1"/>
  <c r="T28" i="12"/>
  <c r="U27" i="11"/>
  <c r="T28" i="11"/>
  <c r="V27" i="11"/>
  <c r="C156" i="11" s="1"/>
  <c r="T29" i="7"/>
  <c r="U28" i="7"/>
  <c r="V28" i="7"/>
  <c r="D155" i="7"/>
  <c r="AL52" i="14" l="1"/>
  <c r="AN52" i="14" s="1"/>
  <c r="AM51" i="14"/>
  <c r="AO50" i="14"/>
  <c r="D155" i="12"/>
  <c r="D158" i="9"/>
  <c r="C157" i="7"/>
  <c r="D154" i="12"/>
  <c r="D153" i="12"/>
  <c r="T30" i="7"/>
  <c r="U29" i="7"/>
  <c r="V29" i="7" s="1"/>
  <c r="T29" i="12"/>
  <c r="U28" i="12"/>
  <c r="V28" i="12"/>
  <c r="C157" i="12" s="1"/>
  <c r="T30" i="10"/>
  <c r="U29" i="10"/>
  <c r="V29" i="10"/>
  <c r="C158" i="10" s="1"/>
  <c r="D155" i="11"/>
  <c r="T32" i="9"/>
  <c r="U31" i="9"/>
  <c r="V31" i="9"/>
  <c r="C160" i="9" s="1"/>
  <c r="D159" i="9" s="1"/>
  <c r="T29" i="8"/>
  <c r="U28" i="8"/>
  <c r="V28" i="8" s="1"/>
  <c r="C157" i="8" s="1"/>
  <c r="D155" i="8"/>
  <c r="D154" i="8"/>
  <c r="T29" i="11"/>
  <c r="U28" i="11"/>
  <c r="V28" i="11" s="1"/>
  <c r="C157" i="11" s="1"/>
  <c r="D157" i="10"/>
  <c r="AP50" i="14" l="1"/>
  <c r="AQ50" i="14"/>
  <c r="D182" i="14" s="1"/>
  <c r="C182" i="14"/>
  <c r="AO51" i="14"/>
  <c r="AM52" i="14"/>
  <c r="AL53" i="14"/>
  <c r="AN53" i="14" s="1"/>
  <c r="D157" i="11"/>
  <c r="D156" i="11"/>
  <c r="C158" i="7"/>
  <c r="D156" i="8"/>
  <c r="U29" i="11"/>
  <c r="V29" i="11"/>
  <c r="C158" i="11" s="1"/>
  <c r="T30" i="11"/>
  <c r="B36" i="9"/>
  <c r="V32" i="9"/>
  <c r="U32" i="9"/>
  <c r="U33" i="9" s="1"/>
  <c r="U29" i="8"/>
  <c r="V29" i="8" s="1"/>
  <c r="C158" i="8" s="1"/>
  <c r="T30" i="8"/>
  <c r="T31" i="7"/>
  <c r="U30" i="7"/>
  <c r="V30" i="7" s="1"/>
  <c r="C159" i="7" s="1"/>
  <c r="D157" i="7"/>
  <c r="D156" i="7"/>
  <c r="T31" i="10"/>
  <c r="U30" i="10"/>
  <c r="V30" i="10" s="1"/>
  <c r="C159" i="10" s="1"/>
  <c r="U29" i="12"/>
  <c r="V29" i="12" s="1"/>
  <c r="C158" i="12" s="1"/>
  <c r="T30" i="12"/>
  <c r="D156" i="12"/>
  <c r="AP51" i="14" l="1"/>
  <c r="C183" i="14" s="1"/>
  <c r="AQ51" i="14"/>
  <c r="D183" i="14" s="1"/>
  <c r="AM53" i="14"/>
  <c r="AL54" i="14"/>
  <c r="AN54" i="14" s="1"/>
  <c r="AO52"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c r="C159" i="12" s="1"/>
  <c r="C161" i="9"/>
  <c r="V33" i="9"/>
  <c r="AP52" i="14" l="1"/>
  <c r="C184" i="14" s="1"/>
  <c r="AQ52" i="14"/>
  <c r="D184" i="14" s="1"/>
  <c r="AN55" i="14"/>
  <c r="AM54" i="14"/>
  <c r="B58" i="14"/>
  <c r="AO53" i="14"/>
  <c r="D158" i="8"/>
  <c r="D159" i="10"/>
  <c r="D158" i="11"/>
  <c r="U31" i="12"/>
  <c r="V31" i="12"/>
  <c r="C160" i="12" s="1"/>
  <c r="T32" i="12"/>
  <c r="C37" i="9"/>
  <c r="D37" i="9" s="1"/>
  <c r="C163" i="9" s="1"/>
  <c r="B38" i="9"/>
  <c r="B36" i="7"/>
  <c r="U32" i="7"/>
  <c r="U33" i="7" s="1"/>
  <c r="D36" i="9"/>
  <c r="D159" i="12"/>
  <c r="D160" i="9"/>
  <c r="U32" i="10"/>
  <c r="U33" i="10" s="1"/>
  <c r="V32" i="10"/>
  <c r="B36" i="10"/>
  <c r="T32" i="8"/>
  <c r="U31" i="8"/>
  <c r="V31" i="8" s="1"/>
  <c r="C160" i="8" s="1"/>
  <c r="T32" i="11"/>
  <c r="U31" i="11"/>
  <c r="V31" i="11"/>
  <c r="C160" i="11" s="1"/>
  <c r="D159" i="7"/>
  <c r="D158" i="12"/>
  <c r="AP53" i="14" l="1"/>
  <c r="AQ53" i="14"/>
  <c r="D185" i="14" s="1"/>
  <c r="D58" i="14"/>
  <c r="C58" i="14"/>
  <c r="C185" i="14"/>
  <c r="B59" i="14"/>
  <c r="D59" i="14" s="1"/>
  <c r="AO54" i="14"/>
  <c r="AQ54" i="14" s="1"/>
  <c r="D186" i="14" s="1"/>
  <c r="AM55" i="14"/>
  <c r="D159" i="8"/>
  <c r="C162" i="9"/>
  <c r="C36" i="7"/>
  <c r="B37" i="7"/>
  <c r="V32" i="12"/>
  <c r="B36" i="12"/>
  <c r="U32" i="12"/>
  <c r="U33" i="12" s="1"/>
  <c r="V32" i="7"/>
  <c r="C161" i="10"/>
  <c r="V33" i="10"/>
  <c r="U32" i="8"/>
  <c r="U33" i="8" s="1"/>
  <c r="V32" i="8"/>
  <c r="B36" i="8"/>
  <c r="B39" i="9"/>
  <c r="C38" i="9"/>
  <c r="B36" i="11"/>
  <c r="U32" i="11"/>
  <c r="U33" i="11" s="1"/>
  <c r="B37" i="10"/>
  <c r="C36" i="10"/>
  <c r="D159" i="11"/>
  <c r="AO55" i="14" l="1"/>
  <c r="AP54" i="14"/>
  <c r="AQ55" i="14" s="1"/>
  <c r="B60" i="14"/>
  <c r="D60" i="14" s="1"/>
  <c r="C59" i="14"/>
  <c r="E59" i="14" s="1"/>
  <c r="F59" i="14" s="1"/>
  <c r="C188" i="14" s="1"/>
  <c r="E58" i="14"/>
  <c r="G58" i="14" s="1"/>
  <c r="D187" i="14" s="1"/>
  <c r="B38" i="10"/>
  <c r="C37" i="10"/>
  <c r="D37" i="10" s="1"/>
  <c r="C163" i="10" s="1"/>
  <c r="D38" i="9"/>
  <c r="C36" i="8"/>
  <c r="B37" i="8"/>
  <c r="D160" i="10"/>
  <c r="C161" i="12"/>
  <c r="V33" i="12"/>
  <c r="D162" i="9"/>
  <c r="D161" i="9"/>
  <c r="B40" i="9"/>
  <c r="C39" i="9"/>
  <c r="D39" i="9" s="1"/>
  <c r="C165" i="9" s="1"/>
  <c r="C161" i="8"/>
  <c r="V33" i="8"/>
  <c r="B38" i="7"/>
  <c r="C37" i="7"/>
  <c r="D37" i="7" s="1"/>
  <c r="C163" i="7" s="1"/>
  <c r="C161" i="7"/>
  <c r="V33" i="7"/>
  <c r="D36" i="7"/>
  <c r="V32" i="11"/>
  <c r="D36" i="10"/>
  <c r="B37" i="11"/>
  <c r="C36" i="11"/>
  <c r="C36" i="12"/>
  <c r="B37" i="12"/>
  <c r="G59" i="14" l="1"/>
  <c r="D188" i="14" s="1"/>
  <c r="F58" i="14"/>
  <c r="C187" i="14" s="1"/>
  <c r="B61" i="14"/>
  <c r="D61" i="14" s="1"/>
  <c r="C60" i="14"/>
  <c r="AP55" i="14"/>
  <c r="C186"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E60" i="14" l="1"/>
  <c r="B62" i="14"/>
  <c r="D62" i="14" s="1"/>
  <c r="C61" i="14"/>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F60" i="14" l="1"/>
  <c r="C189" i="14" s="1"/>
  <c r="G60" i="14"/>
  <c r="D189" i="14" s="1"/>
  <c r="E61" i="14"/>
  <c r="C62" i="14"/>
  <c r="E62" i="14" s="1"/>
  <c r="F62" i="14" s="1"/>
  <c r="C191" i="14" s="1"/>
  <c r="B63" i="14"/>
  <c r="D63"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F61" i="14" l="1"/>
  <c r="C190" i="14" s="1"/>
  <c r="G61" i="14"/>
  <c r="D190" i="14" s="1"/>
  <c r="G62" i="14"/>
  <c r="D191" i="14" s="1"/>
  <c r="B64" i="14"/>
  <c r="D64" i="14" s="1"/>
  <c r="C63" i="14"/>
  <c r="D164" i="7"/>
  <c r="D163" i="7"/>
  <c r="B42" i="10"/>
  <c r="C41" i="10"/>
  <c r="D164" i="10"/>
  <c r="D163" i="10"/>
  <c r="C164" i="8"/>
  <c r="B42" i="7"/>
  <c r="C41" i="7"/>
  <c r="D39" i="11"/>
  <c r="C40" i="12"/>
  <c r="D40" i="12" s="1"/>
  <c r="C166" i="12" s="1"/>
  <c r="B41" i="12"/>
  <c r="C164" i="12"/>
  <c r="C40" i="11"/>
  <c r="D40" i="11" s="1"/>
  <c r="C166" i="11" s="1"/>
  <c r="B41" i="11"/>
  <c r="D42" i="9"/>
  <c r="D165" i="12"/>
  <c r="C43" i="9"/>
  <c r="D43" i="9" s="1"/>
  <c r="C169" i="9" s="1"/>
  <c r="B44" i="9"/>
  <c r="D165" i="10"/>
  <c r="B41" i="8"/>
  <c r="C40" i="8"/>
  <c r="D165" i="7"/>
  <c r="E63" i="14" l="1"/>
  <c r="C64" i="14"/>
  <c r="E64" i="14" s="1"/>
  <c r="F64" i="14" s="1"/>
  <c r="C193" i="14" s="1"/>
  <c r="B65" i="14"/>
  <c r="D65"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F63" i="14" l="1"/>
  <c r="C192" i="14" s="1"/>
  <c r="G63" i="14"/>
  <c r="D192" i="14" s="1"/>
  <c r="G64" i="14"/>
  <c r="D193" i="14" s="1"/>
  <c r="B66" i="14"/>
  <c r="D66" i="14" s="1"/>
  <c r="C65"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E65" i="14" l="1"/>
  <c r="B67" i="14"/>
  <c r="D67" i="14" s="1"/>
  <c r="C66" i="14"/>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F65" i="14" l="1"/>
  <c r="C194" i="14" s="1"/>
  <c r="G65" i="14"/>
  <c r="D194" i="14" s="1"/>
  <c r="E66" i="14"/>
  <c r="C67" i="14"/>
  <c r="E67" i="14" s="1"/>
  <c r="F67" i="14" s="1"/>
  <c r="C196" i="14" s="1"/>
  <c r="B68" i="14"/>
  <c r="D68" i="14" s="1"/>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F66" i="14" l="1"/>
  <c r="C195" i="14" s="1"/>
  <c r="G66" i="14"/>
  <c r="D195" i="14" s="1"/>
  <c r="G67" i="14"/>
  <c r="D196" i="14" s="1"/>
  <c r="B69" i="14"/>
  <c r="D69" i="14" s="1"/>
  <c r="C68" i="14"/>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C171" i="7"/>
  <c r="D169" i="10"/>
  <c r="D168" i="10"/>
  <c r="D44" i="8"/>
  <c r="D170" i="12"/>
  <c r="D47" i="9"/>
  <c r="C48" i="9"/>
  <c r="D70" i="14" l="1"/>
  <c r="E68" i="14"/>
  <c r="C69" i="14"/>
  <c r="E69" i="14" s="1"/>
  <c r="G69" i="14" s="1"/>
  <c r="D198" i="14" s="1"/>
  <c r="H58"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F68" i="14" l="1"/>
  <c r="C197" i="14" s="1"/>
  <c r="G68" i="14"/>
  <c r="J58" i="14"/>
  <c r="I58" i="14"/>
  <c r="K58" i="14" s="1"/>
  <c r="E70" i="14"/>
  <c r="F69" i="14"/>
  <c r="C198" i="14" s="1"/>
  <c r="H59" i="14"/>
  <c r="J59" i="14" s="1"/>
  <c r="C70" i="14"/>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G70" i="14" l="1"/>
  <c r="D197" i="14"/>
  <c r="M58" i="14"/>
  <c r="D199" i="14" s="1"/>
  <c r="L58" i="14"/>
  <c r="C199" i="14" s="1"/>
  <c r="F70" i="14"/>
  <c r="H60" i="14"/>
  <c r="J60" i="14" s="1"/>
  <c r="I59" i="14"/>
  <c r="K59" i="14" s="1"/>
  <c r="L59" i="14" s="1"/>
  <c r="C20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M59" i="14" l="1"/>
  <c r="D200" i="14" s="1"/>
  <c r="I60" i="14"/>
  <c r="H61" i="14"/>
  <c r="J61" i="14" s="1"/>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H62" i="14" l="1"/>
  <c r="J62" i="14" s="1"/>
  <c r="I61" i="14"/>
  <c r="K60" i="14"/>
  <c r="F38" i="11"/>
  <c r="E39" i="11"/>
  <c r="C177" i="9"/>
  <c r="C174" i="8"/>
  <c r="D174" i="8" s="1"/>
  <c r="D172" i="12"/>
  <c r="E40" i="10"/>
  <c r="F39" i="10"/>
  <c r="G39" i="10" s="1"/>
  <c r="C177" i="10" s="1"/>
  <c r="F38" i="8"/>
  <c r="E39" i="8"/>
  <c r="C174" i="12"/>
  <c r="D174" i="12" s="1"/>
  <c r="D173" i="10"/>
  <c r="E39" i="12"/>
  <c r="F38" i="12"/>
  <c r="D173" i="8"/>
  <c r="D172" i="8"/>
  <c r="E40" i="7"/>
  <c r="F39" i="7"/>
  <c r="G39" i="7" s="1"/>
  <c r="C177" i="7" s="1"/>
  <c r="G38" i="10"/>
  <c r="C174" i="11"/>
  <c r="D174" i="11" s="1"/>
  <c r="G38" i="7"/>
  <c r="D173" i="11"/>
  <c r="D172" i="11"/>
  <c r="E42" i="9"/>
  <c r="F41" i="9"/>
  <c r="L60" i="14" l="1"/>
  <c r="C201" i="14" s="1"/>
  <c r="M60" i="14"/>
  <c r="D201" i="14" s="1"/>
  <c r="K61" i="14"/>
  <c r="H63" i="14"/>
  <c r="J63" i="14" s="1"/>
  <c r="I62" i="14"/>
  <c r="K62" i="14" s="1"/>
  <c r="L62" i="14" s="1"/>
  <c r="C203" i="14" s="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L61" i="14" l="1"/>
  <c r="C202" i="14" s="1"/>
  <c r="M61" i="14"/>
  <c r="D202" i="14" s="1"/>
  <c r="M62" i="14"/>
  <c r="D203" i="14" s="1"/>
  <c r="H64" i="14"/>
  <c r="J64" i="14" s="1"/>
  <c r="I63" i="14"/>
  <c r="K63" i="14" s="1"/>
  <c r="L63" i="14" s="1"/>
  <c r="C204" i="14" s="1"/>
  <c r="C179" i="9"/>
  <c r="E41" i="12"/>
  <c r="F40" i="12"/>
  <c r="G40" i="12" s="1"/>
  <c r="C178" i="12" s="1"/>
  <c r="E42" i="7"/>
  <c r="F41" i="7"/>
  <c r="G41" i="7" s="1"/>
  <c r="C179" i="7" s="1"/>
  <c r="G40" i="7"/>
  <c r="C176" i="11"/>
  <c r="D177" i="12"/>
  <c r="D176" i="7"/>
  <c r="D175" i="7"/>
  <c r="F40" i="8"/>
  <c r="G40" i="8" s="1"/>
  <c r="C178" i="8" s="1"/>
  <c r="E41" i="8"/>
  <c r="E41" i="11"/>
  <c r="F40" i="11"/>
  <c r="C176" i="12"/>
  <c r="F41" i="10"/>
  <c r="G41" i="10" s="1"/>
  <c r="C179" i="10" s="1"/>
  <c r="E42" i="10"/>
  <c r="D177" i="8"/>
  <c r="D176" i="10"/>
  <c r="D175" i="10"/>
  <c r="G40" i="10"/>
  <c r="C176" i="8"/>
  <c r="E44" i="9"/>
  <c r="F43" i="9"/>
  <c r="M63" i="14" l="1"/>
  <c r="D204" i="14" s="1"/>
  <c r="I64" i="14"/>
  <c r="H65" i="14"/>
  <c r="J65" i="14" s="1"/>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I65" i="14" l="1"/>
  <c r="H66" i="14"/>
  <c r="J66" i="14" s="1"/>
  <c r="K64" i="14"/>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L64" i="14" l="1"/>
  <c r="C205" i="14" s="1"/>
  <c r="M64" i="14"/>
  <c r="D205" i="14" s="1"/>
  <c r="H67" i="14"/>
  <c r="J67" i="14" s="1"/>
  <c r="I66" i="14"/>
  <c r="K65" i="14"/>
  <c r="E44" i="12"/>
  <c r="F43" i="12"/>
  <c r="G43" i="12" s="1"/>
  <c r="C181" i="12" s="1"/>
  <c r="E45" i="10"/>
  <c r="F44" i="10"/>
  <c r="G44" i="10" s="1"/>
  <c r="C182" i="10" s="1"/>
  <c r="E44" i="11"/>
  <c r="F43" i="11"/>
  <c r="G43" i="11" s="1"/>
  <c r="C181" i="11" s="1"/>
  <c r="F44" i="7"/>
  <c r="G44" i="7" s="1"/>
  <c r="C182" i="7" s="1"/>
  <c r="E45" i="7"/>
  <c r="C180" i="10"/>
  <c r="D178" i="11"/>
  <c r="D177" i="11"/>
  <c r="C179" i="8"/>
  <c r="D181" i="9"/>
  <c r="D180" i="9"/>
  <c r="E47" i="9"/>
  <c r="F46" i="9"/>
  <c r="G46" i="9" s="1"/>
  <c r="D179" i="12"/>
  <c r="D178" i="12"/>
  <c r="F43" i="8"/>
  <c r="E44" i="8"/>
  <c r="D181" i="10"/>
  <c r="G42" i="11"/>
  <c r="D181" i="7"/>
  <c r="D182" i="9"/>
  <c r="C180" i="7"/>
  <c r="L65" i="14" l="1"/>
  <c r="C206" i="14" s="1"/>
  <c r="M65" i="14"/>
  <c r="D206" i="14" s="1"/>
  <c r="K66" i="14"/>
  <c r="H68" i="14"/>
  <c r="J68" i="14" s="1"/>
  <c r="I67" i="14"/>
  <c r="K67" i="14" s="1"/>
  <c r="L67" i="14" s="1"/>
  <c r="C208" i="14" s="1"/>
  <c r="C180" i="11"/>
  <c r="E46" i="7"/>
  <c r="F45" i="7"/>
  <c r="G45" i="7" s="1"/>
  <c r="D182" i="10"/>
  <c r="E45" i="12"/>
  <c r="F44" i="12"/>
  <c r="G44" i="12" s="1"/>
  <c r="C182" i="12" s="1"/>
  <c r="G43" i="8"/>
  <c r="E46" i="10"/>
  <c r="F45" i="10"/>
  <c r="G45" i="10" s="1"/>
  <c r="C183" i="10" s="1"/>
  <c r="D179" i="8"/>
  <c r="D178" i="8"/>
  <c r="D180" i="10"/>
  <c r="D179" i="10"/>
  <c r="C184" i="9"/>
  <c r="D180" i="7"/>
  <c r="D179" i="7"/>
  <c r="E45" i="8"/>
  <c r="F44" i="8"/>
  <c r="G44" i="8" s="1"/>
  <c r="C182" i="8" s="1"/>
  <c r="D180" i="12"/>
  <c r="F47" i="9"/>
  <c r="H36" i="9"/>
  <c r="E45" i="11"/>
  <c r="F44" i="11"/>
  <c r="L66" i="14" l="1"/>
  <c r="C207" i="14" s="1"/>
  <c r="M66" i="14"/>
  <c r="D207" i="14" s="1"/>
  <c r="M67" i="14"/>
  <c r="D208" i="14" s="1"/>
  <c r="I68" i="14"/>
  <c r="H69" i="14"/>
  <c r="J69" i="14" s="1"/>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J70" i="14" l="1"/>
  <c r="I69" i="14"/>
  <c r="N58" i="14"/>
  <c r="K68" i="14"/>
  <c r="I37" i="9"/>
  <c r="J37" i="9" s="1"/>
  <c r="C187" i="9" s="1"/>
  <c r="H38" i="9"/>
  <c r="H36" i="7"/>
  <c r="F47" i="7"/>
  <c r="J36" i="9"/>
  <c r="D183" i="7"/>
  <c r="D182" i="7"/>
  <c r="D183" i="11"/>
  <c r="F47" i="10"/>
  <c r="H36" i="10"/>
  <c r="D182" i="12"/>
  <c r="E47" i="12"/>
  <c r="F46" i="12"/>
  <c r="G46" i="12" s="1"/>
  <c r="C184" i="12" s="1"/>
  <c r="D183" i="12" s="1"/>
  <c r="C185" i="9"/>
  <c r="G48" i="9"/>
  <c r="E47" i="8"/>
  <c r="F46" i="8"/>
  <c r="G46" i="8" s="1"/>
  <c r="C184" i="8" s="1"/>
  <c r="D183" i="8" s="1"/>
  <c r="E47" i="11"/>
  <c r="F46" i="11"/>
  <c r="G46" i="11" s="1"/>
  <c r="C184" i="11" s="1"/>
  <c r="C182" i="11"/>
  <c r="D181" i="8"/>
  <c r="D180" i="8"/>
  <c r="O58" i="14" l="1"/>
  <c r="P58" i="14"/>
  <c r="L68" i="14"/>
  <c r="C209" i="14" s="1"/>
  <c r="M68" i="14"/>
  <c r="D209" i="14" s="1"/>
  <c r="Q58" i="14"/>
  <c r="N59" i="14"/>
  <c r="P59" i="14" s="1"/>
  <c r="K69" i="14"/>
  <c r="I70" i="14"/>
  <c r="C186" i="9"/>
  <c r="D186" i="9" s="1"/>
  <c r="H36" i="11"/>
  <c r="F47" i="11"/>
  <c r="D184" i="9"/>
  <c r="G47" i="10"/>
  <c r="F48" i="10"/>
  <c r="H37" i="7"/>
  <c r="I36" i="7"/>
  <c r="D182" i="11"/>
  <c r="D181" i="11"/>
  <c r="H36" i="8"/>
  <c r="F47" i="8"/>
  <c r="H39" i="9"/>
  <c r="I38" i="9"/>
  <c r="H36" i="12"/>
  <c r="F47" i="12"/>
  <c r="I36" i="10"/>
  <c r="H37" i="10"/>
  <c r="G47" i="7"/>
  <c r="F48" i="7"/>
  <c r="K70" i="14" l="1"/>
  <c r="M69" i="14"/>
  <c r="S58" i="14"/>
  <c r="R58" i="14"/>
  <c r="C211" i="14" s="1"/>
  <c r="L69" i="14"/>
  <c r="C210" i="14" s="1"/>
  <c r="O59" i="14"/>
  <c r="Q59" i="14" s="1"/>
  <c r="R59" i="14" s="1"/>
  <c r="C212" i="14" s="1"/>
  <c r="N60" i="14"/>
  <c r="P60"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D211" i="14" l="1"/>
  <c r="M70" i="14"/>
  <c r="D210" i="14"/>
  <c r="S59" i="14"/>
  <c r="D212" i="14" s="1"/>
  <c r="L70" i="14"/>
  <c r="O60" i="14"/>
  <c r="Q60" i="14" s="1"/>
  <c r="R60" i="14" s="1"/>
  <c r="C213" i="14" s="1"/>
  <c r="N61" i="14"/>
  <c r="P61" i="14" s="1"/>
  <c r="C185" i="8"/>
  <c r="G48" i="8"/>
  <c r="C186" i="10"/>
  <c r="D186" i="10" s="1"/>
  <c r="D184" i="7"/>
  <c r="I38" i="7"/>
  <c r="J38" i="7" s="1"/>
  <c r="C188" i="7" s="1"/>
  <c r="D187" i="7" s="1"/>
  <c r="H39" i="7"/>
  <c r="J36" i="11"/>
  <c r="H39" i="10"/>
  <c r="I38" i="10"/>
  <c r="D185"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S60" i="14" l="1"/>
  <c r="N62" i="14"/>
  <c r="P62" i="14" s="1"/>
  <c r="O61" i="14"/>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5" i="8"/>
  <c r="D184" i="8"/>
  <c r="D185" i="12"/>
  <c r="D184" i="12"/>
  <c r="J38" i="10"/>
  <c r="I39" i="7"/>
  <c r="H40" i="7"/>
  <c r="D189" i="9"/>
  <c r="D213" i="14" l="1"/>
  <c r="Q61" i="14"/>
  <c r="O62" i="14"/>
  <c r="Q62" i="14" s="1"/>
  <c r="S62" i="14" s="1"/>
  <c r="D215" i="14" s="1"/>
  <c r="N63" i="14"/>
  <c r="P63" i="14" s="1"/>
  <c r="I40" i="7"/>
  <c r="J40" i="7" s="1"/>
  <c r="C190" i="7" s="1"/>
  <c r="H41" i="7"/>
  <c r="J39" i="7"/>
  <c r="I39" i="12"/>
  <c r="H40" i="12"/>
  <c r="I42" i="9"/>
  <c r="H43" i="9"/>
  <c r="D188" i="8"/>
  <c r="J38" i="11"/>
  <c r="I40" i="10"/>
  <c r="H41" i="10"/>
  <c r="H40" i="11"/>
  <c r="I39" i="11"/>
  <c r="J39" i="11" s="1"/>
  <c r="C189" i="11" s="1"/>
  <c r="C188" i="10"/>
  <c r="C191" i="9"/>
  <c r="D185" i="11"/>
  <c r="H40" i="8"/>
  <c r="I39" i="8"/>
  <c r="J39" i="8" s="1"/>
  <c r="C189" i="8" s="1"/>
  <c r="R61" i="14" l="1"/>
  <c r="C214" i="14" s="1"/>
  <c r="S61" i="14"/>
  <c r="N64" i="14"/>
  <c r="P64" i="14" s="1"/>
  <c r="O63" i="14"/>
  <c r="Q63" i="14" s="1"/>
  <c r="R63" i="14" s="1"/>
  <c r="C216" i="14" s="1"/>
  <c r="R62" i="14"/>
  <c r="C215" i="14" s="1"/>
  <c r="C188" i="11"/>
  <c r="H44" i="9"/>
  <c r="I43" i="9"/>
  <c r="J43" i="9" s="1"/>
  <c r="C193" i="9" s="1"/>
  <c r="I41" i="7"/>
  <c r="H42" i="7"/>
  <c r="J39" i="12"/>
  <c r="D189" i="8"/>
  <c r="D190" i="9"/>
  <c r="H41" i="11"/>
  <c r="I40" i="11"/>
  <c r="J40" i="11" s="1"/>
  <c r="C190" i="11" s="1"/>
  <c r="H42" i="10"/>
  <c r="I41" i="10"/>
  <c r="J41" i="10" s="1"/>
  <c r="C191" i="10" s="1"/>
  <c r="J42" i="9"/>
  <c r="H41" i="8"/>
  <c r="I40" i="8"/>
  <c r="J40" i="8" s="1"/>
  <c r="C190" i="8" s="1"/>
  <c r="D188" i="10"/>
  <c r="D187" i="10"/>
  <c r="J40" i="10"/>
  <c r="H41" i="12"/>
  <c r="I40" i="12"/>
  <c r="J40" i="12" s="1"/>
  <c r="C190" i="12" s="1"/>
  <c r="C189" i="7"/>
  <c r="D214" i="14" l="1"/>
  <c r="S63" i="14"/>
  <c r="D216" i="14" s="1"/>
  <c r="N65" i="14"/>
  <c r="P65" i="14" s="1"/>
  <c r="O64" i="14"/>
  <c r="H43" i="10"/>
  <c r="I42" i="10"/>
  <c r="J42" i="10" s="1"/>
  <c r="C192" i="10" s="1"/>
  <c r="H42" i="11"/>
  <c r="I41" i="11"/>
  <c r="J41" i="11" s="1"/>
  <c r="C191" i="11" s="1"/>
  <c r="J41" i="7"/>
  <c r="D188" i="11"/>
  <c r="D187" i="11"/>
  <c r="D191" i="10"/>
  <c r="H42" i="8"/>
  <c r="I41" i="8"/>
  <c r="J41" i="8" s="1"/>
  <c r="C189" i="12"/>
  <c r="D189" i="7"/>
  <c r="D188" i="7"/>
  <c r="D189" i="11"/>
  <c r="I42" i="7"/>
  <c r="J42" i="7" s="1"/>
  <c r="C192" i="7" s="1"/>
  <c r="H43" i="7"/>
  <c r="H42" i="12"/>
  <c r="I41" i="12"/>
  <c r="J41" i="12" s="1"/>
  <c r="C191" i="12" s="1"/>
  <c r="C190" i="10"/>
  <c r="C192" i="9"/>
  <c r="I44" i="9"/>
  <c r="J44" i="9" s="1"/>
  <c r="C194" i="9" s="1"/>
  <c r="H45" i="9"/>
  <c r="Q64" i="14" l="1"/>
  <c r="N66" i="14"/>
  <c r="P66" i="14" s="1"/>
  <c r="O65"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4" i="14" l="1"/>
  <c r="C217" i="14" s="1"/>
  <c r="S64" i="14"/>
  <c r="Q65" i="14"/>
  <c r="O66" i="14"/>
  <c r="Q66" i="14" s="1"/>
  <c r="R66" i="14" s="1"/>
  <c r="C219" i="14" s="1"/>
  <c r="N67" i="14"/>
  <c r="P67" i="14" s="1"/>
  <c r="I44" i="10"/>
  <c r="J44" i="10" s="1"/>
  <c r="C194" i="10" s="1"/>
  <c r="H45" i="10"/>
  <c r="H44" i="8"/>
  <c r="I43" i="8"/>
  <c r="J43" i="8" s="1"/>
  <c r="C193" i="8" s="1"/>
  <c r="I46" i="9"/>
  <c r="J46" i="9" s="1"/>
  <c r="C196" i="9" s="1"/>
  <c r="H47" i="9"/>
  <c r="J43" i="10"/>
  <c r="C195" i="9"/>
  <c r="J43" i="7"/>
  <c r="H44" i="11"/>
  <c r="I43" i="11"/>
  <c r="J43" i="11" s="1"/>
  <c r="C193" i="11" s="1"/>
  <c r="D191" i="8"/>
  <c r="D190" i="8"/>
  <c r="D191" i="7"/>
  <c r="D190" i="7"/>
  <c r="H45" i="7"/>
  <c r="I44" i="7"/>
  <c r="J44" i="7" s="1"/>
  <c r="C194" i="7" s="1"/>
  <c r="D192" i="11"/>
  <c r="H44" i="12"/>
  <c r="I43" i="12"/>
  <c r="J43" i="12" s="1"/>
  <c r="C193" i="12" s="1"/>
  <c r="D191" i="12"/>
  <c r="D217" i="14" l="1"/>
  <c r="R65" i="14"/>
  <c r="C218" i="14" s="1"/>
  <c r="S65" i="14"/>
  <c r="D218" i="14" s="1"/>
  <c r="S66" i="14"/>
  <c r="D219" i="14" s="1"/>
  <c r="N68" i="14"/>
  <c r="P68" i="14" s="1"/>
  <c r="O67" i="14"/>
  <c r="Q67" i="14" s="1"/>
  <c r="R67" i="14" s="1"/>
  <c r="C220"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S67" i="14" l="1"/>
  <c r="D220" i="14" s="1"/>
  <c r="O68" i="14"/>
  <c r="N69" i="14"/>
  <c r="P69" i="14" s="1"/>
  <c r="D193" i="8"/>
  <c r="I45" i="11"/>
  <c r="J45" i="11" s="1"/>
  <c r="C195" i="11" s="1"/>
  <c r="H46" i="11"/>
  <c r="I45" i="8"/>
  <c r="J45" i="8" s="1"/>
  <c r="C195" i="8" s="1"/>
  <c r="D194" i="8" s="1"/>
  <c r="H46" i="8"/>
  <c r="J47" i="9"/>
  <c r="I48" i="9"/>
  <c r="D193" i="7"/>
  <c r="D192" i="7"/>
  <c r="D194" i="12"/>
  <c r="H47" i="10"/>
  <c r="I46" i="10"/>
  <c r="J46" i="10" s="1"/>
  <c r="C196" i="10" s="1"/>
  <c r="I46" i="7"/>
  <c r="J46" i="7" s="1"/>
  <c r="C196" i="7" s="1"/>
  <c r="H47" i="7"/>
  <c r="D193" i="12"/>
  <c r="K37" i="9"/>
  <c r="L36" i="9"/>
  <c r="D195" i="7"/>
  <c r="I45" i="12"/>
  <c r="J45" i="12" s="1"/>
  <c r="C195" i="12" s="1"/>
  <c r="H46" i="12"/>
  <c r="D193" i="10"/>
  <c r="D192" i="10"/>
  <c r="D194" i="7"/>
  <c r="P70" i="14" l="1"/>
  <c r="O69" i="14"/>
  <c r="T58" i="14"/>
  <c r="Q68" i="14"/>
  <c r="H47" i="12"/>
  <c r="I46" i="12"/>
  <c r="J46" i="12" s="1"/>
  <c r="C196" i="12" s="1"/>
  <c r="L37" i="9"/>
  <c r="M37" i="9" s="1"/>
  <c r="C199" i="9" s="1"/>
  <c r="K38" i="9"/>
  <c r="I46" i="8"/>
  <c r="J46" i="8" s="1"/>
  <c r="C196" i="8" s="1"/>
  <c r="H47" i="8"/>
  <c r="M36" i="9"/>
  <c r="C197" i="9"/>
  <c r="J48" i="9"/>
  <c r="D195" i="12"/>
  <c r="D195" i="10"/>
  <c r="K36" i="7"/>
  <c r="I47" i="7"/>
  <c r="D194" i="11"/>
  <c r="I47" i="10"/>
  <c r="K36" i="10"/>
  <c r="H47" i="11"/>
  <c r="I46" i="11"/>
  <c r="J46" i="11" s="1"/>
  <c r="C196" i="11" s="1"/>
  <c r="V58" i="14" l="1"/>
  <c r="U58" i="14"/>
  <c r="R68" i="14"/>
  <c r="C221" i="14" s="1"/>
  <c r="S68" i="14"/>
  <c r="D221" i="14" s="1"/>
  <c r="T59" i="14"/>
  <c r="V59" i="14" s="1"/>
  <c r="Q69" i="14"/>
  <c r="O70" i="14"/>
  <c r="J47" i="7"/>
  <c r="I48" i="7"/>
  <c r="J47" i="10"/>
  <c r="I48" i="10"/>
  <c r="L36" i="7"/>
  <c r="K37" i="7"/>
  <c r="D195" i="8"/>
  <c r="K36" i="12"/>
  <c r="I47" i="12"/>
  <c r="I47" i="8"/>
  <c r="K36" i="8"/>
  <c r="L36" i="10"/>
  <c r="K37" i="10"/>
  <c r="D196" i="9"/>
  <c r="K36" i="11"/>
  <c r="I47" i="11"/>
  <c r="D195" i="11"/>
  <c r="C198" i="9"/>
  <c r="D198" i="9" s="1"/>
  <c r="K39" i="9"/>
  <c r="L38" i="9"/>
  <c r="M38" i="9" s="1"/>
  <c r="C200" i="9" s="1"/>
  <c r="Q70" i="14" l="1"/>
  <c r="S69" i="14"/>
  <c r="R69" i="14"/>
  <c r="C222" i="14" s="1"/>
  <c r="W58" i="14"/>
  <c r="X58" i="14" s="1"/>
  <c r="T60" i="14"/>
  <c r="V60" i="14" s="1"/>
  <c r="U59"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D222" i="14" l="1"/>
  <c r="S70" i="14"/>
  <c r="C223" i="14"/>
  <c r="Y58" i="14"/>
  <c r="D223" i="14" s="1"/>
  <c r="R70" i="14"/>
  <c r="W59" i="14"/>
  <c r="T61" i="14"/>
  <c r="V61" i="14" s="1"/>
  <c r="U60" i="14"/>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X59" i="14" l="1"/>
  <c r="C224" i="14" s="1"/>
  <c r="Y59" i="14"/>
  <c r="D224" i="14" s="1"/>
  <c r="W60" i="14"/>
  <c r="U61" i="14"/>
  <c r="T62" i="14"/>
  <c r="V62" i="14" s="1"/>
  <c r="K40" i="10"/>
  <c r="L39" i="10"/>
  <c r="M39" i="10" s="1"/>
  <c r="C201" i="10" s="1"/>
  <c r="D196" i="12"/>
  <c r="D197" i="10"/>
  <c r="D196" i="8"/>
  <c r="C198" i="12"/>
  <c r="D198" i="12" s="1"/>
  <c r="K39" i="12"/>
  <c r="L38" i="12"/>
  <c r="K42" i="9"/>
  <c r="L41" i="9"/>
  <c r="M41" i="9" s="1"/>
  <c r="C203" i="9" s="1"/>
  <c r="D196" i="11"/>
  <c r="K39" i="11"/>
  <c r="L38" i="11"/>
  <c r="M38" i="11" s="1"/>
  <c r="C200" i="11" s="1"/>
  <c r="M38" i="10"/>
  <c r="D199" i="7"/>
  <c r="C198" i="11"/>
  <c r="D198" i="11" s="1"/>
  <c r="C198" i="8"/>
  <c r="D198" i="8" s="1"/>
  <c r="M40" i="9"/>
  <c r="K40" i="7"/>
  <c r="L39" i="7"/>
  <c r="D199" i="11"/>
  <c r="L38" i="8"/>
  <c r="M38" i="8" s="1"/>
  <c r="C200" i="8" s="1"/>
  <c r="K39" i="8"/>
  <c r="X60" i="14" l="1"/>
  <c r="C225" i="14" s="1"/>
  <c r="Y60" i="14"/>
  <c r="D225" i="14" s="1"/>
  <c r="U62" i="14"/>
  <c r="W62" i="14" s="1"/>
  <c r="X62" i="14" s="1"/>
  <c r="C227" i="14" s="1"/>
  <c r="T63" i="14"/>
  <c r="V63" i="14" s="1"/>
  <c r="W61" i="14"/>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2" i="14" l="1"/>
  <c r="D227" i="14" s="1"/>
  <c r="X61" i="14"/>
  <c r="C226" i="14" s="1"/>
  <c r="Y61" i="14"/>
  <c r="D226" i="14" s="1"/>
  <c r="U63" i="14"/>
  <c r="W63" i="14" s="1"/>
  <c r="X63" i="14" s="1"/>
  <c r="C228" i="14" s="1"/>
  <c r="T64" i="14"/>
  <c r="V64" i="14" s="1"/>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Y63" i="14" l="1"/>
  <c r="D228" i="14" s="1"/>
  <c r="U64" i="14"/>
  <c r="W64" i="14" s="1"/>
  <c r="X64" i="14" s="1"/>
  <c r="C229" i="14" s="1"/>
  <c r="T65" i="14"/>
  <c r="V65" i="14" s="1"/>
  <c r="C204" i="9"/>
  <c r="K42" i="11"/>
  <c r="L41" i="11"/>
  <c r="M41" i="11" s="1"/>
  <c r="C203" i="11" s="1"/>
  <c r="K45" i="9"/>
  <c r="L44" i="9"/>
  <c r="M44" i="9" s="1"/>
  <c r="C206" i="9" s="1"/>
  <c r="K43" i="7"/>
  <c r="L42" i="7"/>
  <c r="M42" i="7" s="1"/>
  <c r="C204" i="7" s="1"/>
  <c r="K42" i="8"/>
  <c r="L41" i="8"/>
  <c r="K43" i="10"/>
  <c r="L42" i="10"/>
  <c r="M42" i="10" s="1"/>
  <c r="C204" i="10" s="1"/>
  <c r="D200" i="12"/>
  <c r="D199" i="12"/>
  <c r="D202" i="11"/>
  <c r="D201" i="11"/>
  <c r="D200" i="11"/>
  <c r="D203" i="10"/>
  <c r="L41" i="12"/>
  <c r="K42" i="12"/>
  <c r="D205" i="9"/>
  <c r="M41" i="7"/>
  <c r="D201" i="7"/>
  <c r="D200" i="7"/>
  <c r="C202" i="10"/>
  <c r="D201" i="8"/>
  <c r="Y64" i="14" l="1"/>
  <c r="D229" i="14" s="1"/>
  <c r="T66" i="14"/>
  <c r="V66" i="14" s="1"/>
  <c r="U65" i="14"/>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W65" i="14" l="1"/>
  <c r="U66" i="14"/>
  <c r="T67" i="14"/>
  <c r="V67" i="14" s="1"/>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X65" i="14" l="1"/>
  <c r="C230" i="14" s="1"/>
  <c r="Y65" i="14"/>
  <c r="D230" i="14" s="1"/>
  <c r="U67" i="14"/>
  <c r="W67" i="14" s="1"/>
  <c r="X67" i="14" s="1"/>
  <c r="C232" i="14" s="1"/>
  <c r="T68" i="14"/>
  <c r="V68" i="14" s="1"/>
  <c r="W66" i="14"/>
  <c r="C205" i="10"/>
  <c r="K46" i="10"/>
  <c r="L45" i="10"/>
  <c r="M45" i="10" s="1"/>
  <c r="C207" i="10" s="1"/>
  <c r="D206" i="10"/>
  <c r="M43" i="12"/>
  <c r="D203" i="12"/>
  <c r="D202" i="12"/>
  <c r="D203" i="8"/>
  <c r="D202" i="8"/>
  <c r="K45" i="11"/>
  <c r="L44" i="11"/>
  <c r="M44" i="11" s="1"/>
  <c r="C206" i="11" s="1"/>
  <c r="C205" i="7"/>
  <c r="N36" i="9"/>
  <c r="L47" i="9"/>
  <c r="D206" i="7"/>
  <c r="L44" i="12"/>
  <c r="M44" i="12" s="1"/>
  <c r="C206" i="12" s="1"/>
  <c r="K45" i="12"/>
  <c r="K46" i="7"/>
  <c r="L45" i="7"/>
  <c r="M45" i="7" s="1"/>
  <c r="C207" i="7" s="1"/>
  <c r="D204" i="8"/>
  <c r="K45" i="8"/>
  <c r="L44" i="8"/>
  <c r="M44" i="8" s="1"/>
  <c r="C206" i="8" s="1"/>
  <c r="D205" i="8" s="1"/>
  <c r="D205" i="11"/>
  <c r="D204" i="11"/>
  <c r="D203" i="11"/>
  <c r="D207" i="9"/>
  <c r="X66" i="14" l="1"/>
  <c r="C231" i="14" s="1"/>
  <c r="Y66" i="14"/>
  <c r="D231" i="14" s="1"/>
  <c r="Y67" i="14"/>
  <c r="D232" i="14" s="1"/>
  <c r="U68" i="14"/>
  <c r="T69" i="14"/>
  <c r="V69" i="14" s="1"/>
  <c r="O36" i="9"/>
  <c r="N37" i="9"/>
  <c r="D206" i="11"/>
  <c r="K47" i="10"/>
  <c r="L46" i="10"/>
  <c r="M46" i="10" s="1"/>
  <c r="C208" i="10" s="1"/>
  <c r="L45" i="12"/>
  <c r="M45" i="12" s="1"/>
  <c r="C207" i="12" s="1"/>
  <c r="K46" i="12"/>
  <c r="K46" i="11"/>
  <c r="L45" i="11"/>
  <c r="M45" i="11" s="1"/>
  <c r="C207" i="11" s="1"/>
  <c r="M47" i="9"/>
  <c r="L48" i="9"/>
  <c r="C205" i="12"/>
  <c r="K46" i="8"/>
  <c r="L45" i="8"/>
  <c r="M45" i="8" s="1"/>
  <c r="C207" i="8" s="1"/>
  <c r="K47" i="7"/>
  <c r="L46" i="7"/>
  <c r="M46" i="7" s="1"/>
  <c r="C208" i="7" s="1"/>
  <c r="D207" i="7" s="1"/>
  <c r="D205" i="7"/>
  <c r="D204" i="7"/>
  <c r="D207" i="10"/>
  <c r="D205" i="10"/>
  <c r="D204" i="10"/>
  <c r="V70" i="14" l="1"/>
  <c r="Z58" i="14"/>
  <c r="U69" i="14"/>
  <c r="W69" i="14" s="1"/>
  <c r="Y69" i="14" s="1"/>
  <c r="D234" i="14" s="1"/>
  <c r="W68" i="14"/>
  <c r="L46" i="11"/>
  <c r="M46" i="11" s="1"/>
  <c r="C208" i="11" s="1"/>
  <c r="K47" i="11"/>
  <c r="L47" i="10"/>
  <c r="N36" i="10"/>
  <c r="L46" i="8"/>
  <c r="M46" i="8" s="1"/>
  <c r="C208" i="8" s="1"/>
  <c r="D207" i="8" s="1"/>
  <c r="K47" i="8"/>
  <c r="D206" i="8"/>
  <c r="N38" i="9"/>
  <c r="O37" i="9"/>
  <c r="P37" i="9" s="1"/>
  <c r="C211" i="9" s="1"/>
  <c r="D206" i="12"/>
  <c r="C209" i="9"/>
  <c r="M48" i="9"/>
  <c r="N36" i="7"/>
  <c r="L47" i="7"/>
  <c r="D205" i="12"/>
  <c r="D204" i="12"/>
  <c r="D207" i="11"/>
  <c r="L46" i="12"/>
  <c r="M46" i="12" s="1"/>
  <c r="C208" i="12" s="1"/>
  <c r="K47" i="12"/>
  <c r="P36" i="9"/>
  <c r="AB58" i="14" l="1"/>
  <c r="AA58" i="14"/>
  <c r="X68" i="14"/>
  <c r="C233" i="14" s="1"/>
  <c r="Y68" i="14"/>
  <c r="W70" i="14"/>
  <c r="Z59" i="14"/>
  <c r="AB59" i="14" s="1"/>
  <c r="X69" i="14"/>
  <c r="C234" i="14" s="1"/>
  <c r="U70" i="14"/>
  <c r="L47" i="12"/>
  <c r="N36" i="12"/>
  <c r="N36" i="11"/>
  <c r="L47" i="11"/>
  <c r="M47" i="10"/>
  <c r="L48" i="10"/>
  <c r="C210" i="9"/>
  <c r="D210" i="9" s="1"/>
  <c r="M47" i="7"/>
  <c r="L48" i="7"/>
  <c r="D208" i="9"/>
  <c r="L47" i="8"/>
  <c r="N36" i="8"/>
  <c r="O36" i="10"/>
  <c r="N37" i="10"/>
  <c r="O36" i="7"/>
  <c r="N37" i="7"/>
  <c r="N39" i="9"/>
  <c r="O38" i="9"/>
  <c r="D207" i="12"/>
  <c r="Y70" i="14" l="1"/>
  <c r="D233" i="14"/>
  <c r="X70" i="14"/>
  <c r="AC58" i="14"/>
  <c r="AE58" i="14" s="1"/>
  <c r="D235" i="14" s="1"/>
  <c r="Z60" i="14"/>
  <c r="AB60" i="14" s="1"/>
  <c r="AA59" i="14"/>
  <c r="AC59" i="14" s="1"/>
  <c r="AE59" i="14" s="1"/>
  <c r="D236"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58" i="14" l="1"/>
  <c r="C235" i="14" s="1"/>
  <c r="AD59" i="14"/>
  <c r="C236" i="14" s="1"/>
  <c r="Z61" i="14"/>
  <c r="AB61" i="14" s="1"/>
  <c r="AA60" i="14"/>
  <c r="AC60" i="14" s="1"/>
  <c r="AD60" i="14" s="1"/>
  <c r="C23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0" i="14" l="1"/>
  <c r="D237" i="14" s="1"/>
  <c r="AA61" i="14"/>
  <c r="AC61" i="14" s="1"/>
  <c r="AD61" i="14" s="1"/>
  <c r="Z62" i="14"/>
  <c r="AB62" i="14" s="1"/>
  <c r="D208" i="12"/>
  <c r="D209" i="10"/>
  <c r="D212" i="9"/>
  <c r="D211" i="9"/>
  <c r="P38" i="10"/>
  <c r="P38" i="7"/>
  <c r="C210" i="12"/>
  <c r="D210" i="12" s="1"/>
  <c r="O38" i="12"/>
  <c r="N39" i="12"/>
  <c r="C210" i="11"/>
  <c r="D210" i="11" s="1"/>
  <c r="D209" i="7"/>
  <c r="D209" i="11"/>
  <c r="D208" i="11"/>
  <c r="D208" i="8"/>
  <c r="C210" i="8"/>
  <c r="D210" i="8" s="1"/>
  <c r="O38" i="11"/>
  <c r="N39" i="11"/>
  <c r="N39" i="8"/>
  <c r="O38" i="8"/>
  <c r="N42" i="9"/>
  <c r="O41" i="9"/>
  <c r="N40" i="10"/>
  <c r="O39" i="10"/>
  <c r="P39" i="10" s="1"/>
  <c r="C213" i="10" s="1"/>
  <c r="N40" i="7"/>
  <c r="O39" i="7"/>
  <c r="P39" i="7" s="1"/>
  <c r="C213" i="7" s="1"/>
  <c r="AE61" i="14" l="1"/>
  <c r="D238" i="14" s="1"/>
  <c r="Z63" i="14"/>
  <c r="AB63" i="14" s="1"/>
  <c r="AA62" i="14"/>
  <c r="C212" i="10"/>
  <c r="D209" i="12"/>
  <c r="O42" i="9"/>
  <c r="P42" i="9" s="1"/>
  <c r="C216" i="9" s="1"/>
  <c r="N43" i="9"/>
  <c r="P41" i="9"/>
  <c r="O40" i="7"/>
  <c r="P40" i="7" s="1"/>
  <c r="C214" i="7" s="1"/>
  <c r="D213" i="7" s="1"/>
  <c r="N41" i="7"/>
  <c r="N40" i="11"/>
  <c r="O39" i="11"/>
  <c r="P39" i="11" s="1"/>
  <c r="C213" i="11" s="1"/>
  <c r="P38" i="8"/>
  <c r="P38" i="11"/>
  <c r="C238" i="14"/>
  <c r="N40" i="12"/>
  <c r="O39" i="12"/>
  <c r="P39" i="12" s="1"/>
  <c r="C213" i="12" s="1"/>
  <c r="O40" i="10"/>
  <c r="N41" i="10"/>
  <c r="O39" i="8"/>
  <c r="P39" i="8" s="1"/>
  <c r="C213" i="8" s="1"/>
  <c r="N40" i="8"/>
  <c r="D209" i="8"/>
  <c r="P38" i="12"/>
  <c r="C212" i="7"/>
  <c r="AC62" i="14" l="1"/>
  <c r="AA63" i="14"/>
  <c r="Z64" i="14"/>
  <c r="AB64" i="14" s="1"/>
  <c r="D212" i="7"/>
  <c r="D211" i="7"/>
  <c r="N41" i="11"/>
  <c r="O40" i="11"/>
  <c r="P40" i="11" s="1"/>
  <c r="C214" i="11" s="1"/>
  <c r="C215" i="9"/>
  <c r="N41" i="12"/>
  <c r="O40" i="12"/>
  <c r="C212" i="11"/>
  <c r="D212" i="10"/>
  <c r="D211" i="10"/>
  <c r="C212" i="12"/>
  <c r="P40" i="10"/>
  <c r="C212" i="8"/>
  <c r="N42" i="7"/>
  <c r="O41" i="7"/>
  <c r="P41" i="7" s="1"/>
  <c r="D213" i="11"/>
  <c r="N44" i="9"/>
  <c r="O43" i="9"/>
  <c r="N42" i="10"/>
  <c r="O41" i="10"/>
  <c r="P41" i="10" s="1"/>
  <c r="C215" i="10" s="1"/>
  <c r="N41" i="8"/>
  <c r="O40" i="8"/>
  <c r="P40" i="8" s="1"/>
  <c r="C214" i="8" s="1"/>
  <c r="D213" i="8" s="1"/>
  <c r="AD62" i="14" l="1"/>
  <c r="C239" i="14" s="1"/>
  <c r="AE62" i="14"/>
  <c r="D239" i="14" s="1"/>
  <c r="AA64" i="14"/>
  <c r="AC64" i="14" s="1"/>
  <c r="AD64" i="14" s="1"/>
  <c r="C241" i="14" s="1"/>
  <c r="Z65" i="14"/>
  <c r="AB65" i="14" s="1"/>
  <c r="AC63" i="14"/>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D63" i="14" l="1"/>
  <c r="C240" i="14" s="1"/>
  <c r="AE63" i="14"/>
  <c r="D240" i="14" s="1"/>
  <c r="AE64" i="14"/>
  <c r="D241" i="14" s="1"/>
  <c r="Z66" i="14"/>
  <c r="AB66" i="14" s="1"/>
  <c r="AA65" i="14"/>
  <c r="D215" i="7"/>
  <c r="D214" i="7"/>
  <c r="N46" i="9"/>
  <c r="O45" i="9"/>
  <c r="P45" i="9" s="1"/>
  <c r="C219" i="9" s="1"/>
  <c r="C214" i="12"/>
  <c r="D216" i="7"/>
  <c r="P42" i="10"/>
  <c r="N44" i="10"/>
  <c r="O43" i="10"/>
  <c r="P43" i="10" s="1"/>
  <c r="C217" i="10" s="1"/>
  <c r="N43" i="8"/>
  <c r="O42" i="8"/>
  <c r="P42" i="8" s="1"/>
  <c r="C217" i="9"/>
  <c r="N43" i="12"/>
  <c r="O42" i="12"/>
  <c r="D218" i="9"/>
  <c r="O43" i="7"/>
  <c r="P43" i="7" s="1"/>
  <c r="C217" i="7" s="1"/>
  <c r="N44" i="7"/>
  <c r="P41" i="11"/>
  <c r="N43" i="11"/>
  <c r="O42" i="11"/>
  <c r="P42" i="11" s="1"/>
  <c r="C216" i="11" s="1"/>
  <c r="D214" i="10"/>
  <c r="D213" i="10"/>
  <c r="AC65" i="14" l="1"/>
  <c r="AA66" i="14"/>
  <c r="AC66" i="14" s="1"/>
  <c r="AD66" i="14" s="1"/>
  <c r="C243" i="14" s="1"/>
  <c r="Z67" i="14"/>
  <c r="AB67" i="14" s="1"/>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AD65" i="14" l="1"/>
  <c r="C242" i="14" s="1"/>
  <c r="AE65" i="14"/>
  <c r="D242" i="14" s="1"/>
  <c r="AE66" i="14"/>
  <c r="D243" i="14" s="1"/>
  <c r="AA67" i="14"/>
  <c r="AC67" i="14" s="1"/>
  <c r="AD67" i="14" s="1"/>
  <c r="C244" i="14" s="1"/>
  <c r="Z68" i="14"/>
  <c r="AB68"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E67" i="14" l="1"/>
  <c r="D244" i="14" s="1"/>
  <c r="Z69" i="14"/>
  <c r="AB69" i="14" s="1"/>
  <c r="AA68" i="14"/>
  <c r="Q37" i="9"/>
  <c r="R36" i="9"/>
  <c r="D218" i="7"/>
  <c r="D217" i="7"/>
  <c r="D219" i="10"/>
  <c r="N46" i="11"/>
  <c r="O45" i="11"/>
  <c r="P45" i="11" s="1"/>
  <c r="C219" i="11" s="1"/>
  <c r="C217" i="11"/>
  <c r="N46" i="12"/>
  <c r="O45" i="12"/>
  <c r="P45" i="12" s="1"/>
  <c r="C219" i="12" s="1"/>
  <c r="C218" i="10"/>
  <c r="D218" i="12"/>
  <c r="N47" i="7"/>
  <c r="O46" i="7"/>
  <c r="P46" i="7" s="1"/>
  <c r="C220" i="7" s="1"/>
  <c r="D219" i="7" s="1"/>
  <c r="N47" i="10"/>
  <c r="O46" i="10"/>
  <c r="P46" i="10" s="1"/>
  <c r="C220" i="10" s="1"/>
  <c r="D216" i="12"/>
  <c r="D215" i="12"/>
  <c r="C218" i="8"/>
  <c r="P47" i="9"/>
  <c r="O48" i="9"/>
  <c r="N46" i="8"/>
  <c r="O45" i="8"/>
  <c r="P45" i="8" s="1"/>
  <c r="C219" i="8" s="1"/>
  <c r="AB70" i="14" l="1"/>
  <c r="AC68" i="14"/>
  <c r="AF58" i="14"/>
  <c r="AA69" i="14"/>
  <c r="AC69" i="14" s="1"/>
  <c r="AC70" i="14" s="1"/>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AE69" i="14" l="1"/>
  <c r="D246" i="14" s="1"/>
  <c r="AH58" i="14"/>
  <c r="AG58" i="14"/>
  <c r="AD68" i="14"/>
  <c r="C245" i="14" s="1"/>
  <c r="AE68" i="14"/>
  <c r="D245" i="14" s="1"/>
  <c r="AF59" i="14"/>
  <c r="AH59" i="14" s="1"/>
  <c r="AI58" i="14"/>
  <c r="AD69" i="14"/>
  <c r="C246" i="14" s="1"/>
  <c r="AA70" i="14"/>
  <c r="O47" i="8"/>
  <c r="Q36" i="8"/>
  <c r="D219" i="11"/>
  <c r="P47" i="7"/>
  <c r="O48" i="7"/>
  <c r="O47" i="11"/>
  <c r="Q36" i="11"/>
  <c r="P47" i="10"/>
  <c r="O48" i="10"/>
  <c r="Q37" i="7"/>
  <c r="R36" i="7"/>
  <c r="O47" i="12"/>
  <c r="Q36" i="12"/>
  <c r="C222" i="9"/>
  <c r="D222" i="9" s="1"/>
  <c r="Q39" i="9"/>
  <c r="R38" i="9"/>
  <c r="Q37" i="10"/>
  <c r="R36" i="10"/>
  <c r="D221" i="9"/>
  <c r="D220" i="9"/>
  <c r="AJ58" i="14" l="1"/>
  <c r="AK58" i="14"/>
  <c r="D247" i="14" s="1"/>
  <c r="AE70" i="14"/>
  <c r="AD70" i="14"/>
  <c r="C247" i="14"/>
  <c r="AF60" i="14"/>
  <c r="AH60" i="14" s="1"/>
  <c r="AG59" i="14"/>
  <c r="AI59" i="14" s="1"/>
  <c r="AJ59" i="14" s="1"/>
  <c r="C248" i="14" s="1"/>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K59" i="14" l="1"/>
  <c r="D248" i="14" s="1"/>
  <c r="AF61" i="14"/>
  <c r="AH61" i="14" s="1"/>
  <c r="AG60" i="14"/>
  <c r="AI60" i="14" s="1"/>
  <c r="AJ60" i="14" s="1"/>
  <c r="C249" i="14" s="1"/>
  <c r="Q38" i="12"/>
  <c r="R37" i="12"/>
  <c r="S37" i="12" s="1"/>
  <c r="C223" i="12" s="1"/>
  <c r="Q38" i="11"/>
  <c r="R37" i="11"/>
  <c r="S37" i="11" s="1"/>
  <c r="C223" i="11" s="1"/>
  <c r="S36" i="12"/>
  <c r="Q38" i="8"/>
  <c r="R37" i="8"/>
  <c r="S37" i="8" s="1"/>
  <c r="C223" i="8" s="1"/>
  <c r="C221" i="12"/>
  <c r="P48" i="12"/>
  <c r="D221" i="10"/>
  <c r="D220" i="10"/>
  <c r="D220" i="7"/>
  <c r="R38" i="7"/>
  <c r="Q39" i="7"/>
  <c r="C222" i="7"/>
  <c r="D222" i="7" s="1"/>
  <c r="C221" i="8"/>
  <c r="P48" i="8"/>
  <c r="C221" i="11"/>
  <c r="P48" i="11"/>
  <c r="S36" i="11"/>
  <c r="S36" i="8"/>
  <c r="R40" i="9"/>
  <c r="S40" i="9" s="1"/>
  <c r="C226" i="9" s="1"/>
  <c r="Q41" i="9"/>
  <c r="C222" i="10"/>
  <c r="D222" i="10" s="1"/>
  <c r="C224" i="9"/>
  <c r="R38" i="10"/>
  <c r="Q39" i="10"/>
  <c r="AK60" i="14" l="1"/>
  <c r="D249" i="14" s="1"/>
  <c r="AG61" i="14"/>
  <c r="AI61" i="14" s="1"/>
  <c r="AJ61" i="14" s="1"/>
  <c r="C250" i="14" s="1"/>
  <c r="AF62" i="14"/>
  <c r="AH62" i="14" s="1"/>
  <c r="D221" i="11"/>
  <c r="D220" i="11"/>
  <c r="C222" i="11"/>
  <c r="D222" i="11" s="1"/>
  <c r="S38" i="7"/>
  <c r="R38" i="8"/>
  <c r="S38" i="8" s="1"/>
  <c r="C224" i="8" s="1"/>
  <c r="Q39" i="8"/>
  <c r="R38" i="11"/>
  <c r="Q39" i="11"/>
  <c r="S38" i="10"/>
  <c r="R41" i="9"/>
  <c r="S41" i="9" s="1"/>
  <c r="Q42" i="9"/>
  <c r="D221" i="8"/>
  <c r="D220" i="8"/>
  <c r="C222" i="12"/>
  <c r="D222" i="12" s="1"/>
  <c r="R38" i="12"/>
  <c r="Q39" i="12"/>
  <c r="Q40" i="10"/>
  <c r="R39" i="10"/>
  <c r="S39" i="10" s="1"/>
  <c r="C225" i="10" s="1"/>
  <c r="C222" i="8"/>
  <c r="D222" i="8" s="1"/>
  <c r="Q40" i="7"/>
  <c r="R39" i="7"/>
  <c r="S39" i="7" s="1"/>
  <c r="C225" i="7" s="1"/>
  <c r="D224" i="9"/>
  <c r="D223" i="9"/>
  <c r="D225" i="9"/>
  <c r="D221" i="7"/>
  <c r="D221" i="12"/>
  <c r="D220" i="12"/>
  <c r="AK61" i="14" l="1"/>
  <c r="D250" i="14" s="1"/>
  <c r="AG62" i="14"/>
  <c r="AI62" i="14" s="1"/>
  <c r="AJ62" i="14" s="1"/>
  <c r="C251" i="14" s="1"/>
  <c r="AF63" i="14"/>
  <c r="AH63" i="14" s="1"/>
  <c r="R40" i="10"/>
  <c r="S40" i="10" s="1"/>
  <c r="C226" i="10" s="1"/>
  <c r="Q41" i="10"/>
  <c r="C224" i="10"/>
  <c r="Q41" i="7"/>
  <c r="R40" i="7"/>
  <c r="S40" i="7" s="1"/>
  <c r="C226" i="7" s="1"/>
  <c r="Q40" i="12"/>
  <c r="R39" i="12"/>
  <c r="S39" i="12" s="1"/>
  <c r="C225" i="12" s="1"/>
  <c r="R42" i="9"/>
  <c r="Q43" i="9"/>
  <c r="R39" i="11"/>
  <c r="S39" i="11" s="1"/>
  <c r="C225" i="11" s="1"/>
  <c r="Q40" i="11"/>
  <c r="D225" i="7"/>
  <c r="D223" i="8"/>
  <c r="S38" i="12"/>
  <c r="C227" i="9"/>
  <c r="S38" i="11"/>
  <c r="Q40" i="8"/>
  <c r="R39" i="8"/>
  <c r="S39" i="8" s="1"/>
  <c r="C225" i="8" s="1"/>
  <c r="C224" i="7"/>
  <c r="AK62" i="14" l="1"/>
  <c r="D251" i="14" s="1"/>
  <c r="AF64" i="14"/>
  <c r="AH64" i="14" s="1"/>
  <c r="AG63" i="14"/>
  <c r="AI63" i="14" s="1"/>
  <c r="AJ63" i="14" s="1"/>
  <c r="C252"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3" i="14" l="1"/>
  <c r="D252" i="14" s="1"/>
  <c r="AG64" i="14"/>
  <c r="AF65" i="14"/>
  <c r="AH65" i="14" s="1"/>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G65" i="14" l="1"/>
  <c r="AI65" i="14" s="1"/>
  <c r="AJ65" i="14" s="1"/>
  <c r="C254" i="14" s="1"/>
  <c r="AF66" i="14"/>
  <c r="AH66" i="14" s="1"/>
  <c r="AI64" i="14"/>
  <c r="R42" i="11"/>
  <c r="S42" i="11" s="1"/>
  <c r="C228" i="11" s="1"/>
  <c r="Q43" i="11"/>
  <c r="Q44" i="10"/>
  <c r="R43" i="10"/>
  <c r="S43" i="10" s="1"/>
  <c r="C229" i="10" s="1"/>
  <c r="C226" i="11"/>
  <c r="C226" i="12"/>
  <c r="Q43" i="8"/>
  <c r="R42" i="8"/>
  <c r="S42" i="8" s="1"/>
  <c r="C228" i="8" s="1"/>
  <c r="D228" i="9"/>
  <c r="D227" i="9"/>
  <c r="Q46" i="9"/>
  <c r="R45" i="9"/>
  <c r="S45" i="9" s="1"/>
  <c r="D229" i="9"/>
  <c r="D228" i="10"/>
  <c r="D227" i="8"/>
  <c r="Q44" i="7"/>
  <c r="R43" i="7"/>
  <c r="S43" i="7" s="1"/>
  <c r="C229" i="7" s="1"/>
  <c r="C227" i="7"/>
  <c r="R42" i="12"/>
  <c r="Q43" i="12"/>
  <c r="AJ64" i="14" l="1"/>
  <c r="C253" i="14" s="1"/>
  <c r="AK64" i="14"/>
  <c r="D253" i="14" s="1"/>
  <c r="AK65" i="14"/>
  <c r="D254" i="14" s="1"/>
  <c r="AF67" i="14"/>
  <c r="AH67" i="14" s="1"/>
  <c r="AG66" i="14"/>
  <c r="AI66" i="14" s="1"/>
  <c r="AJ66" i="14" s="1"/>
  <c r="C255"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K66" i="14" l="1"/>
  <c r="D255" i="14" s="1"/>
  <c r="AG67" i="14"/>
  <c r="AI67" i="14" s="1"/>
  <c r="AJ67" i="14" s="1"/>
  <c r="C256" i="14" s="1"/>
  <c r="AF68" i="14"/>
  <c r="AH68" i="14" s="1"/>
  <c r="D229" i="10"/>
  <c r="D229" i="7"/>
  <c r="Q45" i="8"/>
  <c r="R44" i="8"/>
  <c r="S44" i="8" s="1"/>
  <c r="C230" i="8" s="1"/>
  <c r="Q46" i="10"/>
  <c r="R45" i="10"/>
  <c r="S45" i="10" s="1"/>
  <c r="C231" i="10" s="1"/>
  <c r="Q45" i="12"/>
  <c r="R44" i="12"/>
  <c r="D231" i="9"/>
  <c r="D230" i="9"/>
  <c r="Q46" i="7"/>
  <c r="R45" i="7"/>
  <c r="S45" i="7" s="1"/>
  <c r="Q45" i="11"/>
  <c r="R44" i="11"/>
  <c r="S44" i="11" s="1"/>
  <c r="C228" i="12"/>
  <c r="D229" i="8"/>
  <c r="D228" i="11"/>
  <c r="T36" i="9"/>
  <c r="R47" i="9"/>
  <c r="AK67" i="14" l="1"/>
  <c r="D256" i="14" s="1"/>
  <c r="AF69" i="14"/>
  <c r="AH69" i="14" s="1"/>
  <c r="AG68" i="14"/>
  <c r="AI68" i="14" s="1"/>
  <c r="AJ68" i="14" s="1"/>
  <c r="C257"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H70" i="14" l="1"/>
  <c r="AK68" i="14"/>
  <c r="D257" i="14" s="1"/>
  <c r="AG69" i="14"/>
  <c r="AL58" i="14"/>
  <c r="Q47" i="11"/>
  <c r="R46" i="11"/>
  <c r="S46" i="11" s="1"/>
  <c r="C232" i="11" s="1"/>
  <c r="C230" i="12"/>
  <c r="D231" i="11"/>
  <c r="D230" i="11"/>
  <c r="D229" i="11"/>
  <c r="T38" i="9"/>
  <c r="U37" i="9"/>
  <c r="V37" i="9" s="1"/>
  <c r="C235" i="9" s="1"/>
  <c r="V36" i="9"/>
  <c r="C233" i="9"/>
  <c r="S48" i="9"/>
  <c r="D231" i="12"/>
  <c r="Q47" i="8"/>
  <c r="R46" i="8"/>
  <c r="S46" i="8" s="1"/>
  <c r="C232" i="8" s="1"/>
  <c r="R47" i="10"/>
  <c r="T36" i="10"/>
  <c r="D231" i="7"/>
  <c r="D230" i="7"/>
  <c r="D231" i="10"/>
  <c r="R47" i="7"/>
  <c r="T36" i="7"/>
  <c r="D230" i="8"/>
  <c r="R46" i="12"/>
  <c r="S46" i="12" s="1"/>
  <c r="C232" i="12" s="1"/>
  <c r="Q47" i="12"/>
  <c r="AN58" i="14" l="1"/>
  <c r="AM58" i="14"/>
  <c r="AL59" i="14"/>
  <c r="AN59" i="14" s="1"/>
  <c r="AI69" i="14"/>
  <c r="AG70" i="14"/>
  <c r="S47" i="7"/>
  <c r="R48" i="7"/>
  <c r="S47" i="10"/>
  <c r="R48" i="10"/>
  <c r="T37" i="7"/>
  <c r="U36" i="7"/>
  <c r="T37" i="10"/>
  <c r="U36" i="10"/>
  <c r="C234" i="9"/>
  <c r="D234" i="9" s="1"/>
  <c r="T39" i="9"/>
  <c r="U38" i="9"/>
  <c r="R47" i="12"/>
  <c r="T36" i="12"/>
  <c r="D232" i="9"/>
  <c r="D230" i="12"/>
  <c r="D229" i="12"/>
  <c r="T36" i="8"/>
  <c r="R47" i="8"/>
  <c r="D231" i="8"/>
  <c r="T36" i="11"/>
  <c r="R47" i="11"/>
  <c r="AI70" i="14" l="1"/>
  <c r="AK69" i="14"/>
  <c r="AJ69" i="14"/>
  <c r="AO58" i="14"/>
  <c r="AP58" i="14" s="1"/>
  <c r="AL60" i="14"/>
  <c r="AN60" i="14" s="1"/>
  <c r="AM59" i="14"/>
  <c r="AO59" i="14" s="1"/>
  <c r="AQ59" i="14" s="1"/>
  <c r="D260"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AK70" i="14" l="1"/>
  <c r="D258" i="14"/>
  <c r="C259" i="14"/>
  <c r="AQ58" i="14"/>
  <c r="D259" i="14" s="1"/>
  <c r="AL61" i="14"/>
  <c r="AN61" i="14" s="1"/>
  <c r="AM60" i="14"/>
  <c r="AO60" i="14" s="1"/>
  <c r="AQ60" i="14" s="1"/>
  <c r="D261" i="14" s="1"/>
  <c r="AP59" i="14"/>
  <c r="C258" i="14"/>
  <c r="AJ70" i="14"/>
  <c r="T41" i="9"/>
  <c r="U40" i="9"/>
  <c r="C234" i="7"/>
  <c r="D234" i="7" s="1"/>
  <c r="C236" i="9"/>
  <c r="V36" i="11"/>
  <c r="T39" i="10"/>
  <c r="U38" i="10"/>
  <c r="C233" i="8"/>
  <c r="S48" i="8"/>
  <c r="D233" i="10"/>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C260" i="14" l="1"/>
  <c r="AP60" i="14"/>
  <c r="AL62" i="14"/>
  <c r="AN62" i="14" s="1"/>
  <c r="AM61" i="14"/>
  <c r="AO61" i="14" s="1"/>
  <c r="AP61" i="14" s="1"/>
  <c r="C262" i="14" s="1"/>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3" i="12"/>
  <c r="D232" i="12"/>
  <c r="U38" i="11"/>
  <c r="V38" i="11" s="1"/>
  <c r="C236" i="11" s="1"/>
  <c r="T39" i="11"/>
  <c r="T39" i="12"/>
  <c r="U38" i="12"/>
  <c r="V38" i="10"/>
  <c r="T42" i="9"/>
  <c r="U41" i="9"/>
  <c r="V41" i="9" s="1"/>
  <c r="C239" i="9" s="1"/>
  <c r="AQ61" i="14" l="1"/>
  <c r="D262" i="14" s="1"/>
  <c r="C261" i="14"/>
  <c r="AL63" i="14"/>
  <c r="AN63" i="14" s="1"/>
  <c r="AM62" i="14"/>
  <c r="AO62" i="14" s="1"/>
  <c r="AP62" i="14" s="1"/>
  <c r="C263" i="14" s="1"/>
  <c r="C236" i="10"/>
  <c r="T43" i="9"/>
  <c r="U42" i="9"/>
  <c r="V42" i="9" s="1"/>
  <c r="C240" i="9" s="1"/>
  <c r="V38" i="12"/>
  <c r="C238" i="9"/>
  <c r="T40" i="8"/>
  <c r="U39" i="8"/>
  <c r="V39" i="8" s="1"/>
  <c r="C237" i="8" s="1"/>
  <c r="T41" i="7"/>
  <c r="U40" i="7"/>
  <c r="U40" i="10"/>
  <c r="V40" i="10" s="1"/>
  <c r="C238" i="10" s="1"/>
  <c r="T41" i="10"/>
  <c r="D236" i="8"/>
  <c r="U39" i="12"/>
  <c r="V39" i="12" s="1"/>
  <c r="C237" i="12" s="1"/>
  <c r="T40" i="12"/>
  <c r="D235" i="11"/>
  <c r="T40" i="11"/>
  <c r="U39" i="11"/>
  <c r="V39" i="11" s="1"/>
  <c r="C237" i="11" s="1"/>
  <c r="D236" i="11" s="1"/>
  <c r="D237" i="10"/>
  <c r="D235" i="8"/>
  <c r="AQ62" i="14" l="1"/>
  <c r="D263" i="14" s="1"/>
  <c r="AL64" i="14"/>
  <c r="AN64" i="14" s="1"/>
  <c r="AM63"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O63" i="14" l="1"/>
  <c r="AL65" i="14"/>
  <c r="AN65" i="14" s="1"/>
  <c r="AM64" i="14"/>
  <c r="AO64" i="14" s="1"/>
  <c r="AP64" i="14" s="1"/>
  <c r="C265" i="14" s="1"/>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3" i="14" l="1"/>
  <c r="C264" i="14" s="1"/>
  <c r="AQ63" i="14"/>
  <c r="D264" i="14" s="1"/>
  <c r="AQ64" i="14"/>
  <c r="D265" i="14" s="1"/>
  <c r="AM65" i="14"/>
  <c r="AO65" i="14" s="1"/>
  <c r="AP65" i="14" s="1"/>
  <c r="C266" i="14" s="1"/>
  <c r="AL66" i="14"/>
  <c r="AN66"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AQ65" i="14" l="1"/>
  <c r="D266" i="14" s="1"/>
  <c r="AL67" i="14"/>
  <c r="AN67" i="14" s="1"/>
  <c r="AM66"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D241" i="7"/>
  <c r="T45" i="7"/>
  <c r="U44" i="7"/>
  <c r="V44" i="7" s="1"/>
  <c r="C242" i="7" s="1"/>
  <c r="T44" i="8"/>
  <c r="U43" i="8"/>
  <c r="V43" i="8" s="1"/>
  <c r="C241" i="8" s="1"/>
  <c r="D240" i="8" s="1"/>
  <c r="C240" i="7"/>
  <c r="AO66" i="14" l="1"/>
  <c r="AL68" i="14"/>
  <c r="AN68" i="14" s="1"/>
  <c r="AM67" i="14"/>
  <c r="AO67" i="14" s="1"/>
  <c r="AP67" i="14" s="1"/>
  <c r="C268" i="14" s="1"/>
  <c r="D240" i="7"/>
  <c r="D239" i="7"/>
  <c r="D240" i="11"/>
  <c r="U44" i="12"/>
  <c r="V44" i="12" s="1"/>
  <c r="C242" i="12" s="1"/>
  <c r="T45" i="12"/>
  <c r="B51" i="9"/>
  <c r="U47" i="9"/>
  <c r="C240" i="12"/>
  <c r="T45" i="8"/>
  <c r="U44" i="8"/>
  <c r="V44" i="8" s="1"/>
  <c r="T46" i="7"/>
  <c r="U45" i="7"/>
  <c r="V45" i="7" s="1"/>
  <c r="D241" i="12"/>
  <c r="T46" i="10"/>
  <c r="U45" i="10"/>
  <c r="V45" i="10" s="1"/>
  <c r="C243" i="10" s="1"/>
  <c r="D239" i="11"/>
  <c r="D238" i="11"/>
  <c r="D242" i="10"/>
  <c r="U44" i="11"/>
  <c r="V44" i="11" s="1"/>
  <c r="C242" i="11" s="1"/>
  <c r="T45" i="11"/>
  <c r="C241" i="10"/>
  <c r="AP66" i="14" l="1"/>
  <c r="C267" i="14" s="1"/>
  <c r="AQ66" i="14"/>
  <c r="D267" i="14" s="1"/>
  <c r="AQ67" i="14"/>
  <c r="D268" i="14" s="1"/>
  <c r="AL69" i="14"/>
  <c r="AN69" i="14" s="1"/>
  <c r="AM68" i="14"/>
  <c r="AO68" i="14" s="1"/>
  <c r="AP68" i="14" s="1"/>
  <c r="C269" i="14" s="1"/>
  <c r="C243" i="7"/>
  <c r="U45" i="12"/>
  <c r="V45" i="12" s="1"/>
  <c r="T46" i="12"/>
  <c r="D241" i="10"/>
  <c r="D240" i="10"/>
  <c r="B52" i="9"/>
  <c r="C51" i="9"/>
  <c r="U46" i="7"/>
  <c r="V46" i="7" s="1"/>
  <c r="C244" i="7" s="1"/>
  <c r="T47" i="7"/>
  <c r="D240" i="12"/>
  <c r="D239" i="12"/>
  <c r="T46" i="11"/>
  <c r="U45" i="11"/>
  <c r="V45" i="11" s="1"/>
  <c r="C243" i="11" s="1"/>
  <c r="T47" i="10"/>
  <c r="U46" i="10"/>
  <c r="V46" i="10" s="1"/>
  <c r="C244" i="10" s="1"/>
  <c r="T46" i="8"/>
  <c r="U45" i="8"/>
  <c r="V45" i="8" s="1"/>
  <c r="C243" i="8" s="1"/>
  <c r="D242" i="11"/>
  <c r="D243" i="10"/>
  <c r="C242" i="8"/>
  <c r="V47" i="9"/>
  <c r="U48" i="9"/>
  <c r="D241" i="11"/>
  <c r="AQ68" i="14" l="1"/>
  <c r="D269" i="14" s="1"/>
  <c r="AN70" i="14"/>
  <c r="B73" i="14"/>
  <c r="AM69" i="14"/>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D73" i="14" l="1"/>
  <c r="C73" i="14"/>
  <c r="AO69" i="14"/>
  <c r="B74" i="14"/>
  <c r="D74" i="14" s="1"/>
  <c r="AM70" i="14"/>
  <c r="D243" i="12"/>
  <c r="D242" i="12"/>
  <c r="B52" i="7"/>
  <c r="C51" i="7"/>
  <c r="B51" i="8"/>
  <c r="U47" i="8"/>
  <c r="V47" i="10"/>
  <c r="U48" i="10"/>
  <c r="B51" i="12"/>
  <c r="U47" i="12"/>
  <c r="V47" i="7"/>
  <c r="U48" i="7"/>
  <c r="B54" i="9"/>
  <c r="C53" i="9"/>
  <c r="D53" i="9" s="1"/>
  <c r="C248" i="9" s="1"/>
  <c r="C246" i="9"/>
  <c r="D246" i="9" s="1"/>
  <c r="U47" i="11"/>
  <c r="B51" i="11"/>
  <c r="D243" i="8"/>
  <c r="D244" i="9"/>
  <c r="B52" i="10"/>
  <c r="C51" i="10"/>
  <c r="AO70" i="14" l="1"/>
  <c r="AQ69" i="14"/>
  <c r="D270" i="14" s="1"/>
  <c r="B75" i="14"/>
  <c r="D75" i="14" s="1"/>
  <c r="C74" i="14"/>
  <c r="E74" i="14" s="1"/>
  <c r="F74" i="14" s="1"/>
  <c r="C272" i="14" s="1"/>
  <c r="E73" i="14"/>
  <c r="AP69" i="14"/>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F73" i="14" l="1"/>
  <c r="C271" i="14" s="1"/>
  <c r="AQ70" i="14"/>
  <c r="G73" i="14"/>
  <c r="D271" i="14" s="1"/>
  <c r="G74" i="14"/>
  <c r="D272" i="14" s="1"/>
  <c r="C270" i="14"/>
  <c r="AP70" i="14"/>
  <c r="C75" i="14"/>
  <c r="E75" i="14" s="1"/>
  <c r="F75" i="14" s="1"/>
  <c r="C273" i="14" s="1"/>
  <c r="B76" i="14"/>
  <c r="D76" i="14" s="1"/>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G75" i="14" l="1"/>
  <c r="D273" i="14" s="1"/>
  <c r="C76" i="14"/>
  <c r="E76" i="14" s="1"/>
  <c r="F76" i="14" s="1"/>
  <c r="C274" i="14" s="1"/>
  <c r="B77" i="14"/>
  <c r="D77" i="14" s="1"/>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6" i="14" l="1"/>
  <c r="D274" i="14" s="1"/>
  <c r="C77" i="14"/>
  <c r="E77" i="14" s="1"/>
  <c r="F77" i="14" s="1"/>
  <c r="C275" i="14" s="1"/>
  <c r="B78" i="14"/>
  <c r="D78"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77" i="14" l="1"/>
  <c r="D275" i="14" s="1"/>
  <c r="B79" i="14"/>
  <c r="D79" i="14" s="1"/>
  <c r="C78" i="14"/>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E78" i="14" l="1"/>
  <c r="C79" i="14"/>
  <c r="B80" i="14"/>
  <c r="D80" i="14" s="1"/>
  <c r="C57" i="10"/>
  <c r="B58" i="10"/>
  <c r="B57" i="11"/>
  <c r="C56" i="11"/>
  <c r="D56" i="11" s="1"/>
  <c r="C56" i="8"/>
  <c r="D56" i="8" s="1"/>
  <c r="C251" i="8" s="1"/>
  <c r="B57" i="8"/>
  <c r="D251" i="9"/>
  <c r="D250" i="9"/>
  <c r="D248" i="11"/>
  <c r="D247" i="11"/>
  <c r="D249" i="7"/>
  <c r="D248" i="7"/>
  <c r="C250" i="10"/>
  <c r="D250" i="8"/>
  <c r="B58" i="7"/>
  <c r="C57" i="7"/>
  <c r="D57" i="7" s="1"/>
  <c r="C252" i="7" s="1"/>
  <c r="D248" i="12"/>
  <c r="D247" i="12"/>
  <c r="B60" i="9"/>
  <c r="C59" i="9"/>
  <c r="D59" i="9" s="1"/>
  <c r="D249" i="11"/>
  <c r="D56" i="7"/>
  <c r="C249" i="8"/>
  <c r="D252" i="9"/>
  <c r="C56" i="12"/>
  <c r="B57" i="12"/>
  <c r="F78" i="14" l="1"/>
  <c r="C276" i="14" s="1"/>
  <c r="G78" i="14"/>
  <c r="D276" i="14" s="1"/>
  <c r="B81" i="14"/>
  <c r="D81" i="14" s="1"/>
  <c r="C80" i="14"/>
  <c r="E79" i="14"/>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F79" i="14" l="1"/>
  <c r="C277" i="14" s="1"/>
  <c r="G79" i="14"/>
  <c r="D277" i="14" s="1"/>
  <c r="E80" i="14"/>
  <c r="C81" i="14"/>
  <c r="B82" i="14"/>
  <c r="D82"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F80" i="14" l="1"/>
  <c r="C278" i="14" s="1"/>
  <c r="G80" i="14"/>
  <c r="D278" i="14" s="1"/>
  <c r="B83" i="14"/>
  <c r="D83" i="14" s="1"/>
  <c r="C82" i="14"/>
  <c r="E82" i="14" s="1"/>
  <c r="F82" i="14" s="1"/>
  <c r="C280" i="14" s="1"/>
  <c r="E81"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F81" i="14" l="1"/>
  <c r="C279" i="14" s="1"/>
  <c r="G81" i="14"/>
  <c r="D279" i="14" s="1"/>
  <c r="G82" i="14"/>
  <c r="D280" i="14" s="1"/>
  <c r="B84" i="14"/>
  <c r="D84" i="14" s="1"/>
  <c r="C83" i="14"/>
  <c r="E83" i="14" s="1"/>
  <c r="F83" i="14" s="1"/>
  <c r="C281" i="14" s="1"/>
  <c r="C254" i="10"/>
  <c r="D252" i="8"/>
  <c r="D251" i="8"/>
  <c r="C61" i="7"/>
  <c r="D61" i="7" s="1"/>
  <c r="C256" i="7" s="1"/>
  <c r="B62" i="7"/>
  <c r="F51" i="9"/>
  <c r="E52" i="9"/>
  <c r="C253" i="12"/>
  <c r="D254" i="7"/>
  <c r="B61" i="8"/>
  <c r="C60" i="8"/>
  <c r="D60" i="8" s="1"/>
  <c r="C255" i="8" s="1"/>
  <c r="B62" i="10"/>
  <c r="C61" i="10"/>
  <c r="D61" i="10" s="1"/>
  <c r="C256" i="10" s="1"/>
  <c r="D255" i="10" s="1"/>
  <c r="D252" i="11"/>
  <c r="D251" i="11"/>
  <c r="B61" i="12"/>
  <c r="C60" i="12"/>
  <c r="D60" i="12" s="1"/>
  <c r="C255" i="12" s="1"/>
  <c r="D254" i="8"/>
  <c r="D253" i="7"/>
  <c r="D252" i="7"/>
  <c r="D62" i="9"/>
  <c r="C63" i="9"/>
  <c r="D253" i="8"/>
  <c r="B61" i="11"/>
  <c r="C60" i="11"/>
  <c r="D60" i="11" s="1"/>
  <c r="C255" i="11" s="1"/>
  <c r="D254" i="12"/>
  <c r="D85" i="14" l="1"/>
  <c r="G83" i="14"/>
  <c r="D281" i="14" s="1"/>
  <c r="C84" i="14"/>
  <c r="H73" i="14"/>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I73" i="14" l="1"/>
  <c r="J73" i="14"/>
  <c r="H74" i="14"/>
  <c r="J74" i="14" s="1"/>
  <c r="E84" i="14"/>
  <c r="C85"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E85" i="14" l="1"/>
  <c r="G84" i="14"/>
  <c r="F84" i="14"/>
  <c r="K73" i="14"/>
  <c r="M73" i="14" s="1"/>
  <c r="D283" i="14" s="1"/>
  <c r="I74" i="14"/>
  <c r="H75" i="14"/>
  <c r="J75"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G85" i="14" l="1"/>
  <c r="D282" i="14"/>
  <c r="L73" i="14"/>
  <c r="C283" i="14" s="1"/>
  <c r="K74" i="14"/>
  <c r="I75" i="14"/>
  <c r="K75" i="14" s="1"/>
  <c r="M75" i="14" s="1"/>
  <c r="D285" i="14" s="1"/>
  <c r="H76" i="14"/>
  <c r="J76" i="14" s="1"/>
  <c r="C282" i="14"/>
  <c r="F85" i="14"/>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7" i="10"/>
  <c r="D256" i="10"/>
  <c r="G51" i="12"/>
  <c r="F53" i="7"/>
  <c r="E54" i="7"/>
  <c r="C258" i="10"/>
  <c r="D258" i="10" s="1"/>
  <c r="C257" i="12"/>
  <c r="D63" i="12"/>
  <c r="L74" i="14" l="1"/>
  <c r="C284" i="14" s="1"/>
  <c r="M74" i="14"/>
  <c r="D284" i="14" s="1"/>
  <c r="I76" i="14"/>
  <c r="K76" i="14" s="1"/>
  <c r="L76" i="14" s="1"/>
  <c r="C286" i="14" s="1"/>
  <c r="H77" i="14"/>
  <c r="J77" i="14" s="1"/>
  <c r="L75" i="14"/>
  <c r="C285" i="14" s="1"/>
  <c r="C258" i="12"/>
  <c r="D258" i="12" s="1"/>
  <c r="E54" i="8"/>
  <c r="F53" i="8"/>
  <c r="G53" i="8" s="1"/>
  <c r="C260" i="8" s="1"/>
  <c r="D257" i="8"/>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M76" i="14" l="1"/>
  <c r="D286" i="14" s="1"/>
  <c r="I77" i="14"/>
  <c r="K77" i="14" s="1"/>
  <c r="L77" i="14" s="1"/>
  <c r="C287" i="14" s="1"/>
  <c r="H78" i="14"/>
  <c r="J78"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7" i="14" l="1"/>
  <c r="D287" i="14" s="1"/>
  <c r="H79" i="14"/>
  <c r="J79" i="14" s="1"/>
  <c r="I78"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78" i="14" l="1"/>
  <c r="H80" i="14"/>
  <c r="J80" i="14" s="1"/>
  <c r="I79" i="14"/>
  <c r="E57" i="12"/>
  <c r="F56" i="12"/>
  <c r="G56" i="12" s="1"/>
  <c r="C263" i="12" s="1"/>
  <c r="E57" i="8"/>
  <c r="F56" i="8"/>
  <c r="G56" i="8" s="1"/>
  <c r="C263" i="8" s="1"/>
  <c r="D262" i="8" s="1"/>
  <c r="E57" i="11"/>
  <c r="F56" i="11"/>
  <c r="G56" i="11" s="1"/>
  <c r="C263" i="11" s="1"/>
  <c r="D263" i="9"/>
  <c r="D262" i="9"/>
  <c r="D265" i="9"/>
  <c r="D264" i="9"/>
  <c r="C261" i="8"/>
  <c r="C262" i="7"/>
  <c r="E58" i="10"/>
  <c r="F57" i="10"/>
  <c r="G57" i="10" s="1"/>
  <c r="C264" i="10" s="1"/>
  <c r="D263" i="10" s="1"/>
  <c r="G55" i="12"/>
  <c r="D262" i="11"/>
  <c r="E60" i="9"/>
  <c r="F59" i="9"/>
  <c r="G59" i="9" s="1"/>
  <c r="C266" i="9" s="1"/>
  <c r="D260" i="11"/>
  <c r="D259" i="11"/>
  <c r="E58" i="7"/>
  <c r="F57" i="7"/>
  <c r="G57" i="7" s="1"/>
  <c r="C264" i="7" s="1"/>
  <c r="D263" i="7" s="1"/>
  <c r="L78" i="14" l="1"/>
  <c r="C288" i="14" s="1"/>
  <c r="M78" i="14"/>
  <c r="D288" i="14" s="1"/>
  <c r="K79" i="14"/>
  <c r="I80" i="14"/>
  <c r="K80" i="14" s="1"/>
  <c r="L80" i="14" s="1"/>
  <c r="C290" i="14" s="1"/>
  <c r="H81" i="14"/>
  <c r="J81" i="14" s="1"/>
  <c r="C262" i="12"/>
  <c r="D261" i="8"/>
  <c r="D260" i="8"/>
  <c r="F58" i="10"/>
  <c r="G58" i="10" s="1"/>
  <c r="E59" i="10"/>
  <c r="E58" i="8"/>
  <c r="F57" i="8"/>
  <c r="G57" i="8" s="1"/>
  <c r="C264" i="8" s="1"/>
  <c r="E59" i="7"/>
  <c r="F58" i="7"/>
  <c r="E58" i="11"/>
  <c r="F57" i="11"/>
  <c r="D263" i="8"/>
  <c r="E61" i="9"/>
  <c r="F60" i="9"/>
  <c r="G60" i="9" s="1"/>
  <c r="C267" i="9" s="1"/>
  <c r="D262" i="7"/>
  <c r="D261" i="7"/>
  <c r="E58" i="12"/>
  <c r="F57" i="12"/>
  <c r="L79" i="14" l="1"/>
  <c r="C289" i="14" s="1"/>
  <c r="M79" i="14"/>
  <c r="D289" i="14" s="1"/>
  <c r="M80" i="14"/>
  <c r="D290" i="14" s="1"/>
  <c r="H82" i="14"/>
  <c r="J82" i="14" s="1"/>
  <c r="I81"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K81" i="14" l="1"/>
  <c r="I82" i="14"/>
  <c r="K82" i="14" s="1"/>
  <c r="L82" i="14" s="1"/>
  <c r="C292" i="14" s="1"/>
  <c r="H83" i="14"/>
  <c r="J83" i="14" s="1"/>
  <c r="D267" i="9"/>
  <c r="E60" i="11"/>
  <c r="F59" i="11"/>
  <c r="G59" i="11" s="1"/>
  <c r="C266" i="11" s="1"/>
  <c r="H51" i="9"/>
  <c r="F62" i="9"/>
  <c r="D265" i="12"/>
  <c r="C265" i="8"/>
  <c r="C265" i="7"/>
  <c r="C264" i="11"/>
  <c r="D265" i="10"/>
  <c r="D264" i="10"/>
  <c r="E60" i="12"/>
  <c r="F59" i="12"/>
  <c r="G59" i="12" s="1"/>
  <c r="C266" i="12" s="1"/>
  <c r="C264" i="12"/>
  <c r="E60" i="8"/>
  <c r="F59" i="8"/>
  <c r="G59" i="8" s="1"/>
  <c r="C266" i="8" s="1"/>
  <c r="E61" i="7"/>
  <c r="F60" i="7"/>
  <c r="G60" i="7" s="1"/>
  <c r="C267" i="7" s="1"/>
  <c r="D265" i="11"/>
  <c r="E61" i="10"/>
  <c r="F60" i="10"/>
  <c r="G60" i="10" s="1"/>
  <c r="C267" i="10" s="1"/>
  <c r="L81" i="14" l="1"/>
  <c r="C291" i="14" s="1"/>
  <c r="M81" i="14"/>
  <c r="D291" i="14" s="1"/>
  <c r="M82" i="14"/>
  <c r="D292" i="14" s="1"/>
  <c r="H84" i="14"/>
  <c r="J84" i="14" s="1"/>
  <c r="I83" i="14"/>
  <c r="D265" i="7"/>
  <c r="D264" i="7"/>
  <c r="G62" i="9"/>
  <c r="F63" i="9"/>
  <c r="E62" i="7"/>
  <c r="F61" i="7"/>
  <c r="G61" i="7" s="1"/>
  <c r="C268"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7" i="7"/>
  <c r="D266" i="10"/>
  <c r="D266" i="7"/>
  <c r="D265" i="8"/>
  <c r="D264" i="8"/>
  <c r="J85" i="14" l="1"/>
  <c r="K83" i="14"/>
  <c r="N73" i="14"/>
  <c r="I84" i="14"/>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3" i="14" l="1"/>
  <c r="O73" i="14"/>
  <c r="L83" i="14"/>
  <c r="C293" i="14" s="1"/>
  <c r="M83" i="14"/>
  <c r="D293" i="14" s="1"/>
  <c r="N74" i="14"/>
  <c r="P74" i="14" s="1"/>
  <c r="K84" i="14"/>
  <c r="I8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K85" i="14" l="1"/>
  <c r="M84" i="14"/>
  <c r="N75" i="14"/>
  <c r="P75" i="14" s="1"/>
  <c r="O74" i="14"/>
  <c r="Q73" i="14"/>
  <c r="L84"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M85" i="14" l="1"/>
  <c r="D294" i="14"/>
  <c r="S73" i="14"/>
  <c r="D295" i="14" s="1"/>
  <c r="R73" i="14"/>
  <c r="C295" i="14" s="1"/>
  <c r="Q74" i="14"/>
  <c r="C294" i="14"/>
  <c r="L85" i="14"/>
  <c r="N76" i="14"/>
  <c r="P76" i="14" s="1"/>
  <c r="O7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R74" i="14" l="1"/>
  <c r="C296" i="14" s="1"/>
  <c r="S74" i="14"/>
  <c r="D296" i="14" s="1"/>
  <c r="Q75" i="14"/>
  <c r="N77" i="14"/>
  <c r="P77" i="14" s="1"/>
  <c r="O76" i="14"/>
  <c r="C270" i="8"/>
  <c r="D270" i="8" s="1"/>
  <c r="C273" i="9"/>
  <c r="H54" i="8"/>
  <c r="I53" i="8"/>
  <c r="H55" i="10"/>
  <c r="I54" i="10"/>
  <c r="J54" i="10" s="1"/>
  <c r="C273" i="10" s="1"/>
  <c r="D269" i="7"/>
  <c r="D269" i="12"/>
  <c r="D268" i="12"/>
  <c r="H57" i="9"/>
  <c r="I56" i="9"/>
  <c r="D272" i="10"/>
  <c r="D268" i="11"/>
  <c r="D269" i="8"/>
  <c r="D268" i="8"/>
  <c r="H54" i="12"/>
  <c r="I53" i="12"/>
  <c r="I54" i="7"/>
  <c r="H55" i="7"/>
  <c r="C270" i="12"/>
  <c r="D270" i="12" s="1"/>
  <c r="C270" i="11"/>
  <c r="D270" i="11" s="1"/>
  <c r="D269" i="10"/>
  <c r="I53" i="11"/>
  <c r="H54" i="11"/>
  <c r="R75" i="14" l="1"/>
  <c r="C297" i="14" s="1"/>
  <c r="S75" i="14"/>
  <c r="D297" i="14" s="1"/>
  <c r="Q76" i="14"/>
  <c r="N78" i="14"/>
  <c r="P78" i="14" s="1"/>
  <c r="O77" i="14"/>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6" i="14" l="1"/>
  <c r="C298" i="14" s="1"/>
  <c r="S76" i="14"/>
  <c r="D298" i="14" s="1"/>
  <c r="Q77" i="14"/>
  <c r="O78" i="14"/>
  <c r="N79" i="14"/>
  <c r="P79" i="14" s="1"/>
  <c r="I55" i="12"/>
  <c r="J55" i="12" s="1"/>
  <c r="C274" i="12" s="1"/>
  <c r="H56" i="12"/>
  <c r="H56" i="8"/>
  <c r="I55" i="8"/>
  <c r="H57" i="10"/>
  <c r="I56" i="10"/>
  <c r="J56" i="10" s="1"/>
  <c r="C275" i="10" s="1"/>
  <c r="I58" i="9"/>
  <c r="H59" i="9"/>
  <c r="J55" i="10"/>
  <c r="C272" i="8"/>
  <c r="I56" i="7"/>
  <c r="H57" i="7"/>
  <c r="C273" i="7"/>
  <c r="C275" i="9"/>
  <c r="C272" i="11"/>
  <c r="I55" i="11"/>
  <c r="H56" i="11"/>
  <c r="D273" i="12"/>
  <c r="C272" i="12"/>
  <c r="R77" i="14" l="1"/>
  <c r="C299" i="14" s="1"/>
  <c r="S77" i="14"/>
  <c r="D299" i="14" s="1"/>
  <c r="O79" i="14"/>
  <c r="Q79" i="14" s="1"/>
  <c r="R79" i="14" s="1"/>
  <c r="C301" i="14" s="1"/>
  <c r="N80" i="14"/>
  <c r="P80" i="14" s="1"/>
  <c r="Q78" i="14"/>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R78" i="14" l="1"/>
  <c r="C300" i="14" s="1"/>
  <c r="S78" i="14"/>
  <c r="D300" i="14" s="1"/>
  <c r="S79" i="14"/>
  <c r="D301" i="14" s="1"/>
  <c r="O80" i="14"/>
  <c r="Q80" i="14" s="1"/>
  <c r="R80" i="14" s="1"/>
  <c r="C302" i="14" s="1"/>
  <c r="N81" i="14"/>
  <c r="P81" i="14" s="1"/>
  <c r="C274" i="11"/>
  <c r="I58" i="10"/>
  <c r="J58" i="10" s="1"/>
  <c r="C277" i="10" s="1"/>
  <c r="H59" i="10"/>
  <c r="D274" i="10"/>
  <c r="D273" i="10"/>
  <c r="C275" i="7"/>
  <c r="H59" i="7"/>
  <c r="I58" i="7"/>
  <c r="J56" i="12"/>
  <c r="D275" i="8"/>
  <c r="I57" i="11"/>
  <c r="H58" i="11"/>
  <c r="C274" i="8"/>
  <c r="I57" i="8"/>
  <c r="J57" i="8" s="1"/>
  <c r="C276" i="8" s="1"/>
  <c r="H58" i="8"/>
  <c r="H61" i="9"/>
  <c r="I60" i="9"/>
  <c r="J60" i="9" s="1"/>
  <c r="C279" i="9" s="1"/>
  <c r="D278" i="9" s="1"/>
  <c r="H58" i="12"/>
  <c r="I57" i="12"/>
  <c r="J57" i="12" s="1"/>
  <c r="C276" i="12" s="1"/>
  <c r="C277" i="9"/>
  <c r="D276" i="10"/>
  <c r="S80" i="14" l="1"/>
  <c r="D302" i="14" s="1"/>
  <c r="N82" i="14"/>
  <c r="P82" i="14" s="1"/>
  <c r="O81" i="14"/>
  <c r="I58" i="12"/>
  <c r="J58" i="12" s="1"/>
  <c r="C277" i="12" s="1"/>
  <c r="H59" i="12"/>
  <c r="J57" i="11"/>
  <c r="H60" i="7"/>
  <c r="I59" i="7"/>
  <c r="J59" i="7" s="1"/>
  <c r="C278" i="7" s="1"/>
  <c r="D275" i="7"/>
  <c r="D274" i="7"/>
  <c r="H59" i="11"/>
  <c r="I58" i="11"/>
  <c r="J58" i="11" s="1"/>
  <c r="C277" i="11" s="1"/>
  <c r="D274" i="11"/>
  <c r="D273" i="11"/>
  <c r="H59" i="8"/>
  <c r="I58" i="8"/>
  <c r="C275" i="12"/>
  <c r="J58" i="7"/>
  <c r="D279" i="9"/>
  <c r="D277" i="9"/>
  <c r="D276" i="9"/>
  <c r="H62" i="9"/>
  <c r="I61" i="9"/>
  <c r="J61" i="9" s="1"/>
  <c r="C280" i="9" s="1"/>
  <c r="D274" i="8"/>
  <c r="D273" i="8"/>
  <c r="H60" i="10"/>
  <c r="I59" i="10"/>
  <c r="J59" i="10" s="1"/>
  <c r="C278" i="10" s="1"/>
  <c r="Q81" i="14" l="1"/>
  <c r="N83" i="14"/>
  <c r="P83" i="14" s="1"/>
  <c r="O82" i="14"/>
  <c r="Q82" i="14" s="1"/>
  <c r="R82" i="14" s="1"/>
  <c r="C304" i="14" s="1"/>
  <c r="J58" i="8"/>
  <c r="C276" i="11"/>
  <c r="C277" i="7"/>
  <c r="I59" i="8"/>
  <c r="J59" i="8" s="1"/>
  <c r="C278" i="8" s="1"/>
  <c r="H60" i="8"/>
  <c r="D278" i="7"/>
  <c r="D277" i="10"/>
  <c r="D275" i="12"/>
  <c r="D274" i="12"/>
  <c r="H61" i="10"/>
  <c r="I60" i="10"/>
  <c r="J60" i="10" s="1"/>
  <c r="C279" i="10" s="1"/>
  <c r="I62" i="9"/>
  <c r="K51" i="9"/>
  <c r="D276" i="12"/>
  <c r="H60" i="11"/>
  <c r="I59" i="11"/>
  <c r="H61" i="7"/>
  <c r="I60" i="7"/>
  <c r="J60" i="7" s="1"/>
  <c r="C279" i="7" s="1"/>
  <c r="I59" i="12"/>
  <c r="J59" i="12" s="1"/>
  <c r="C278" i="12" s="1"/>
  <c r="D277" i="12" s="1"/>
  <c r="H60" i="12"/>
  <c r="R81" i="14" l="1"/>
  <c r="C303" i="14" s="1"/>
  <c r="S81" i="14"/>
  <c r="D303" i="14" s="1"/>
  <c r="S82" i="14"/>
  <c r="D304" i="14" s="1"/>
  <c r="N84" i="14"/>
  <c r="P84" i="14" s="1"/>
  <c r="O83" i="14"/>
  <c r="H62" i="10"/>
  <c r="I61" i="10"/>
  <c r="J61" i="10" s="1"/>
  <c r="C280" i="10" s="1"/>
  <c r="J59" i="11"/>
  <c r="H61" i="11"/>
  <c r="I60" i="11"/>
  <c r="J60" i="11" s="1"/>
  <c r="C279" i="11" s="1"/>
  <c r="D276" i="11"/>
  <c r="D275" i="11"/>
  <c r="D279" i="7"/>
  <c r="J62" i="9"/>
  <c r="I63" i="9"/>
  <c r="I60" i="8"/>
  <c r="J60" i="8" s="1"/>
  <c r="C279" i="8" s="1"/>
  <c r="H61" i="8"/>
  <c r="I60" i="12"/>
  <c r="J60" i="12" s="1"/>
  <c r="H61" i="12"/>
  <c r="K52" i="9"/>
  <c r="L51" i="9"/>
  <c r="D277" i="7"/>
  <c r="D276" i="7"/>
  <c r="H62" i="7"/>
  <c r="I61" i="7"/>
  <c r="J61" i="7" s="1"/>
  <c r="C280" i="7" s="1"/>
  <c r="D279" i="10"/>
  <c r="D278" i="8"/>
  <c r="C277" i="8"/>
  <c r="D278" i="10"/>
  <c r="P85" i="14" l="1"/>
  <c r="Q83" i="14"/>
  <c r="T73" i="14"/>
  <c r="O84" i="14"/>
  <c r="Q84"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Q85" i="14" l="1"/>
  <c r="V73" i="14"/>
  <c r="U73" i="14"/>
  <c r="R83" i="14"/>
  <c r="C305" i="14" s="1"/>
  <c r="S83" i="14"/>
  <c r="D305" i="14" s="1"/>
  <c r="S84" i="14"/>
  <c r="T74" i="14"/>
  <c r="V74" i="14" s="1"/>
  <c r="O85" i="14"/>
  <c r="R84" i="14"/>
  <c r="C306" i="14" s="1"/>
  <c r="L51" i="10"/>
  <c r="K52" i="10"/>
  <c r="I62" i="8"/>
  <c r="K51" i="8"/>
  <c r="D278" i="11"/>
  <c r="D277" i="11"/>
  <c r="C280" i="8"/>
  <c r="J62" i="7"/>
  <c r="I63" i="7"/>
  <c r="I62" i="11"/>
  <c r="K51" i="11"/>
  <c r="J62" i="10"/>
  <c r="I63" i="10"/>
  <c r="D281" i="9"/>
  <c r="D280" i="9"/>
  <c r="K52" i="7"/>
  <c r="L51" i="7"/>
  <c r="D279" i="11"/>
  <c r="K54" i="9"/>
  <c r="L53" i="9"/>
  <c r="M53" i="9" s="1"/>
  <c r="C284" i="9" s="1"/>
  <c r="C282" i="9"/>
  <c r="D282" i="9" s="1"/>
  <c r="K51" i="12"/>
  <c r="I62" i="12"/>
  <c r="D283" i="9"/>
  <c r="D279" i="12"/>
  <c r="D278" i="12"/>
  <c r="S85" i="14" l="1"/>
  <c r="D306" i="14"/>
  <c r="R85" i="14"/>
  <c r="T75" i="14"/>
  <c r="V75" i="14" s="1"/>
  <c r="U74" i="14"/>
  <c r="W73"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Y73" i="14" l="1"/>
  <c r="D307" i="14" s="1"/>
  <c r="X73" i="14"/>
  <c r="C307" i="14" s="1"/>
  <c r="W74" i="14"/>
  <c r="U75" i="14"/>
  <c r="T76" i="14"/>
  <c r="V76" i="14" s="1"/>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X74" i="14" l="1"/>
  <c r="C308" i="14" s="1"/>
  <c r="Y74" i="14"/>
  <c r="D308" i="14" s="1"/>
  <c r="U76" i="14"/>
  <c r="T77" i="14"/>
  <c r="V77" i="14" s="1"/>
  <c r="W75" i="14"/>
  <c r="C282" i="12"/>
  <c r="D282" i="12" s="1"/>
  <c r="D283" i="12"/>
  <c r="K54" i="11"/>
  <c r="L53" i="11"/>
  <c r="M53" i="11" s="1"/>
  <c r="C284" i="11" s="1"/>
  <c r="D281" i="12"/>
  <c r="D280" i="12"/>
  <c r="D280" i="11"/>
  <c r="M53" i="10"/>
  <c r="K54" i="8"/>
  <c r="L53" i="8"/>
  <c r="M53" i="8" s="1"/>
  <c r="C284" i="8" s="1"/>
  <c r="K55" i="10"/>
  <c r="L54" i="10"/>
  <c r="M54" i="10" s="1"/>
  <c r="C285" i="10" s="1"/>
  <c r="D283" i="7"/>
  <c r="L54" i="7"/>
  <c r="K55" i="7"/>
  <c r="D281" i="8"/>
  <c r="D280" i="8"/>
  <c r="D283" i="11"/>
  <c r="D283" i="8"/>
  <c r="L56" i="9"/>
  <c r="K57" i="9"/>
  <c r="D281" i="7"/>
  <c r="C282" i="8"/>
  <c r="D282" i="8" s="1"/>
  <c r="D285" i="9"/>
  <c r="D284" i="9"/>
  <c r="C282" i="11"/>
  <c r="D282" i="11" s="1"/>
  <c r="K54" i="12"/>
  <c r="L53" i="12"/>
  <c r="M53" i="12" s="1"/>
  <c r="C284" i="12" s="1"/>
  <c r="X75" i="14" l="1"/>
  <c r="C309" i="14" s="1"/>
  <c r="Y75" i="14"/>
  <c r="D309" i="14" s="1"/>
  <c r="T78" i="14"/>
  <c r="V78" i="14" s="1"/>
  <c r="U77" i="14"/>
  <c r="W76" i="14"/>
  <c r="M56" i="9"/>
  <c r="K56" i="7"/>
  <c r="L55" i="7"/>
  <c r="M55" i="7" s="1"/>
  <c r="C286" i="7" s="1"/>
  <c r="K58" i="9"/>
  <c r="L57" i="9"/>
  <c r="M57" i="9" s="1"/>
  <c r="C288" i="9" s="1"/>
  <c r="C284" i="10"/>
  <c r="D284" i="12"/>
  <c r="M54" i="7"/>
  <c r="L54" i="8"/>
  <c r="K55" i="8"/>
  <c r="D281" i="11"/>
  <c r="L54" i="12"/>
  <c r="M54" i="12" s="1"/>
  <c r="C285" i="12" s="1"/>
  <c r="K55" i="12"/>
  <c r="K56" i="10"/>
  <c r="L55" i="10"/>
  <c r="M55" i="10" s="1"/>
  <c r="C286" i="10" s="1"/>
  <c r="K55" i="11"/>
  <c r="L54" i="11"/>
  <c r="X76" i="14" l="1"/>
  <c r="C310" i="14" s="1"/>
  <c r="Y76" i="14"/>
  <c r="D310" i="14" s="1"/>
  <c r="W77" i="14"/>
  <c r="U78" i="14"/>
  <c r="T79" i="14"/>
  <c r="V79" i="14" s="1"/>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X77" i="14" l="1"/>
  <c r="C311" i="14" s="1"/>
  <c r="Y77" i="14"/>
  <c r="D311" i="14" s="1"/>
  <c r="U79" i="14"/>
  <c r="T80" i="14"/>
  <c r="V80" i="14" s="1"/>
  <c r="W78" i="14"/>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X78" i="14" l="1"/>
  <c r="C312" i="14" s="1"/>
  <c r="Y78" i="14"/>
  <c r="D312" i="14" s="1"/>
  <c r="U80" i="14"/>
  <c r="W80" i="14" s="1"/>
  <c r="X80" i="14" s="1"/>
  <c r="C314" i="14" s="1"/>
  <c r="T81" i="14"/>
  <c r="V81" i="14" s="1"/>
  <c r="W79" i="14"/>
  <c r="M57" i="10"/>
  <c r="C286" i="12"/>
  <c r="K58" i="11"/>
  <c r="L57" i="11"/>
  <c r="M57" i="11" s="1"/>
  <c r="C288" i="11" s="1"/>
  <c r="K58" i="12"/>
  <c r="L57" i="12"/>
  <c r="M57" i="12" s="1"/>
  <c r="C288" i="12" s="1"/>
  <c r="K59" i="7"/>
  <c r="L58" i="7"/>
  <c r="M58" i="7" s="1"/>
  <c r="C289" i="7" s="1"/>
  <c r="M56" i="11"/>
  <c r="K58" i="8"/>
  <c r="L57" i="8"/>
  <c r="C290" i="9"/>
  <c r="D285" i="11"/>
  <c r="D284" i="11"/>
  <c r="D287" i="12"/>
  <c r="K59" i="10"/>
  <c r="L58" i="10"/>
  <c r="M58" i="10" s="1"/>
  <c r="C289" i="10" s="1"/>
  <c r="D285" i="8"/>
  <c r="D284" i="8"/>
  <c r="M57" i="7"/>
  <c r="K61" i="9"/>
  <c r="L60" i="9"/>
  <c r="M60" i="9" s="1"/>
  <c r="C291" i="9" s="1"/>
  <c r="X79" i="14" l="1"/>
  <c r="C313" i="14" s="1"/>
  <c r="Y79" i="14"/>
  <c r="D313" i="14" s="1"/>
  <c r="Y80" i="14"/>
  <c r="D314" i="14" s="1"/>
  <c r="U81" i="14"/>
  <c r="T82" i="14"/>
  <c r="V82" i="14" s="1"/>
  <c r="C288" i="7"/>
  <c r="L59" i="10"/>
  <c r="M59" i="10" s="1"/>
  <c r="C290" i="10" s="1"/>
  <c r="K60" i="10"/>
  <c r="D290" i="9"/>
  <c r="D289" i="9"/>
  <c r="C287" i="11"/>
  <c r="D286" i="12"/>
  <c r="D285" i="12"/>
  <c r="D291" i="9"/>
  <c r="M57" i="8"/>
  <c r="L58" i="12"/>
  <c r="M58" i="12" s="1"/>
  <c r="K59" i="12"/>
  <c r="K62" i="9"/>
  <c r="L61" i="9"/>
  <c r="M61" i="9" s="1"/>
  <c r="C292" i="9" s="1"/>
  <c r="L58" i="8"/>
  <c r="M58" i="8" s="1"/>
  <c r="C289" i="8" s="1"/>
  <c r="K59" i="8"/>
  <c r="K60" i="7"/>
  <c r="L59" i="7"/>
  <c r="M59" i="7" s="1"/>
  <c r="C290" i="7" s="1"/>
  <c r="D289" i="7" s="1"/>
  <c r="L58" i="11"/>
  <c r="K59" i="11"/>
  <c r="C288" i="10"/>
  <c r="U82" i="14" l="1"/>
  <c r="T83" i="14"/>
  <c r="V83" i="14" s="1"/>
  <c r="W81" i="14"/>
  <c r="K61" i="10"/>
  <c r="L60" i="10"/>
  <c r="M60" i="10" s="1"/>
  <c r="C291" i="10" s="1"/>
  <c r="M58" i="11"/>
  <c r="L59" i="8"/>
  <c r="M59" i="8" s="1"/>
  <c r="C290" i="8" s="1"/>
  <c r="K60" i="8"/>
  <c r="D290" i="10"/>
  <c r="K60" i="11"/>
  <c r="L59" i="11"/>
  <c r="M59" i="11" s="1"/>
  <c r="C290" i="11" s="1"/>
  <c r="C289" i="12"/>
  <c r="D289" i="8"/>
  <c r="K61" i="7"/>
  <c r="L60" i="7"/>
  <c r="M60" i="7" s="1"/>
  <c r="C291" i="7" s="1"/>
  <c r="N51" i="9"/>
  <c r="L62" i="9"/>
  <c r="D287" i="11"/>
  <c r="D286" i="11"/>
  <c r="D288" i="10"/>
  <c r="D287" i="10"/>
  <c r="D290" i="7"/>
  <c r="K60" i="12"/>
  <c r="L59" i="12"/>
  <c r="M59" i="12" s="1"/>
  <c r="C290" i="12" s="1"/>
  <c r="C288" i="8"/>
  <c r="D288" i="7"/>
  <c r="D287" i="7"/>
  <c r="D289" i="10"/>
  <c r="X81" i="14" l="1"/>
  <c r="C315" i="14" s="1"/>
  <c r="Y81" i="14"/>
  <c r="D315" i="14" s="1"/>
  <c r="T84" i="14"/>
  <c r="V84" i="14" s="1"/>
  <c r="U83" i="14"/>
  <c r="W83" i="14" s="1"/>
  <c r="X83" i="14" s="1"/>
  <c r="C317" i="14" s="1"/>
  <c r="W82" i="14"/>
  <c r="C289" i="11"/>
  <c r="K61" i="11"/>
  <c r="L60" i="11"/>
  <c r="M60" i="11" s="1"/>
  <c r="C291" i="11" s="1"/>
  <c r="K61" i="8"/>
  <c r="L60" i="8"/>
  <c r="M60" i="8" s="1"/>
  <c r="O51" i="9"/>
  <c r="N52" i="9"/>
  <c r="D288" i="8"/>
  <c r="D287" i="8"/>
  <c r="K62" i="7"/>
  <c r="L61" i="7"/>
  <c r="M61" i="7" s="1"/>
  <c r="L61" i="10"/>
  <c r="M61" i="10" s="1"/>
  <c r="C292" i="10" s="1"/>
  <c r="K62" i="10"/>
  <c r="K61" i="12"/>
  <c r="L60" i="12"/>
  <c r="M60" i="12" s="1"/>
  <c r="C291" i="12" s="1"/>
  <c r="D290" i="11"/>
  <c r="D290" i="12"/>
  <c r="M62" i="9"/>
  <c r="L63" i="9"/>
  <c r="D289" i="12"/>
  <c r="D288" i="12"/>
  <c r="V85" i="14" l="1"/>
  <c r="X82" i="14"/>
  <c r="C316" i="14" s="1"/>
  <c r="Y82" i="14"/>
  <c r="D316" i="14" s="1"/>
  <c r="Y83" i="14"/>
  <c r="D317" i="14" s="1"/>
  <c r="Z73" i="14"/>
  <c r="U84" i="14"/>
  <c r="W84" i="14" s="1"/>
  <c r="W85"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B73" i="14" l="1"/>
  <c r="AA73" i="14"/>
  <c r="Y84" i="14"/>
  <c r="Z74" i="14"/>
  <c r="AB74" i="14" s="1"/>
  <c r="X84" i="14"/>
  <c r="C318" i="14" s="1"/>
  <c r="U85" i="14"/>
  <c r="D291" i="8"/>
  <c r="D290" i="8"/>
  <c r="O51" i="7"/>
  <c r="N52" i="7"/>
  <c r="N51" i="12"/>
  <c r="L62" i="12"/>
  <c r="D293" i="9"/>
  <c r="D292" i="9"/>
  <c r="L62" i="8"/>
  <c r="N51" i="8"/>
  <c r="D291" i="12"/>
  <c r="C292" i="11"/>
  <c r="M62" i="7"/>
  <c r="L63" i="7"/>
  <c r="C294" i="9"/>
  <c r="D294" i="9" s="1"/>
  <c r="M62" i="10"/>
  <c r="L63" i="10"/>
  <c r="L62" i="11"/>
  <c r="N51" i="11"/>
  <c r="D291" i="7"/>
  <c r="N52" i="10"/>
  <c r="O51" i="10"/>
  <c r="N54" i="9"/>
  <c r="O53" i="9"/>
  <c r="Y85" i="14" l="1"/>
  <c r="D318" i="14"/>
  <c r="X85" i="14"/>
  <c r="Z75" i="14"/>
  <c r="AB75" i="14" s="1"/>
  <c r="AA74" i="14"/>
  <c r="AC73" i="14"/>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3" i="14" l="1"/>
  <c r="D319" i="14" s="1"/>
  <c r="AD73" i="14"/>
  <c r="C319" i="14" s="1"/>
  <c r="AC74" i="14"/>
  <c r="Z76" i="14"/>
  <c r="AB76" i="14" s="1"/>
  <c r="AA75" i="14"/>
  <c r="AC75" i="14" s="1"/>
  <c r="AE75" i="14" s="1"/>
  <c r="D321" i="14" s="1"/>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D74" i="14" l="1"/>
  <c r="C320" i="14" s="1"/>
  <c r="AE74" i="14"/>
  <c r="D320" i="14" s="1"/>
  <c r="AD75" i="14"/>
  <c r="C321" i="14" s="1"/>
  <c r="AA76" i="14"/>
  <c r="AC76" i="14" s="1"/>
  <c r="AD76" i="14" s="1"/>
  <c r="C322" i="14" s="1"/>
  <c r="Z77" i="14"/>
  <c r="AB77" i="14" s="1"/>
  <c r="D296" i="9"/>
  <c r="D295" i="9"/>
  <c r="D297" i="9"/>
  <c r="O56" i="9"/>
  <c r="P56" i="9" s="1"/>
  <c r="N57" i="9"/>
  <c r="N55" i="7"/>
  <c r="O54" i="7"/>
  <c r="P54" i="7" s="1"/>
  <c r="C297" i="7" s="1"/>
  <c r="N54" i="8"/>
  <c r="O53" i="8"/>
  <c r="P53" i="8" s="1"/>
  <c r="C296" i="8" s="1"/>
  <c r="P53" i="10"/>
  <c r="C294" i="12"/>
  <c r="D294" i="12" s="1"/>
  <c r="N54" i="12"/>
  <c r="O53" i="12"/>
  <c r="O53" i="11"/>
  <c r="N54" i="11"/>
  <c r="D292" i="8"/>
  <c r="O54" i="10"/>
  <c r="P54" i="10" s="1"/>
  <c r="C297" i="10" s="1"/>
  <c r="N55" i="10"/>
  <c r="D292" i="12"/>
  <c r="C294" i="11"/>
  <c r="D294" i="11" s="1"/>
  <c r="P53" i="7"/>
  <c r="D295" i="8"/>
  <c r="D293" i="10"/>
  <c r="C294" i="8"/>
  <c r="D294" i="8" s="1"/>
  <c r="D293" i="7"/>
  <c r="D293" i="11"/>
  <c r="D292" i="11"/>
  <c r="AE76" i="14" l="1"/>
  <c r="D322" i="14" s="1"/>
  <c r="AA77" i="14"/>
  <c r="AC77" i="14" s="1"/>
  <c r="AD77" i="14" s="1"/>
  <c r="C323" i="14" s="1"/>
  <c r="Z78" i="14"/>
  <c r="AB78" i="14" s="1"/>
  <c r="O55" i="10"/>
  <c r="P55" i="10" s="1"/>
  <c r="C298" i="10" s="1"/>
  <c r="N56" i="10"/>
  <c r="P53" i="11"/>
  <c r="C299" i="9"/>
  <c r="P53" i="12"/>
  <c r="O54" i="8"/>
  <c r="N55" i="8"/>
  <c r="O55" i="7"/>
  <c r="P55" i="7" s="1"/>
  <c r="C298" i="7" s="1"/>
  <c r="N56" i="7"/>
  <c r="N55" i="11"/>
  <c r="O54" i="11"/>
  <c r="P54" i="11" s="1"/>
  <c r="C297" i="11" s="1"/>
  <c r="N58" i="9"/>
  <c r="O57" i="9"/>
  <c r="P57" i="9" s="1"/>
  <c r="C300" i="9" s="1"/>
  <c r="D297" i="7"/>
  <c r="C296" i="7"/>
  <c r="D293" i="12"/>
  <c r="D293" i="8"/>
  <c r="O54" i="12"/>
  <c r="P54" i="12" s="1"/>
  <c r="C297" i="12" s="1"/>
  <c r="N55" i="12"/>
  <c r="C296" i="10"/>
  <c r="AE77" i="14" l="1"/>
  <c r="D323" i="14" s="1"/>
  <c r="AA78" i="14"/>
  <c r="AC78" i="14" s="1"/>
  <c r="AD78" i="14" s="1"/>
  <c r="C324" i="14" s="1"/>
  <c r="Z79" i="14"/>
  <c r="AB79"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E78" i="14" l="1"/>
  <c r="D324" i="14" s="1"/>
  <c r="AA79" i="14"/>
  <c r="AC79" i="14" s="1"/>
  <c r="AD79" i="14" s="1"/>
  <c r="C325" i="14" s="1"/>
  <c r="Z80" i="14"/>
  <c r="AB80" i="14" s="1"/>
  <c r="D296" i="11"/>
  <c r="D295" i="11"/>
  <c r="P56" i="7"/>
  <c r="O56" i="8"/>
  <c r="P56" i="8" s="1"/>
  <c r="C299" i="8" s="1"/>
  <c r="N57" i="8"/>
  <c r="D301" i="9"/>
  <c r="D296" i="12"/>
  <c r="D295" i="12"/>
  <c r="N58" i="7"/>
  <c r="O57" i="7"/>
  <c r="P57" i="7" s="1"/>
  <c r="C300" i="7" s="1"/>
  <c r="C297" i="8"/>
  <c r="D300" i="9"/>
  <c r="N57" i="12"/>
  <c r="O56" i="12"/>
  <c r="N58" i="10"/>
  <c r="O57" i="10"/>
  <c r="P57" i="10" s="1"/>
  <c r="D297" i="12"/>
  <c r="N57" i="11"/>
  <c r="O56" i="11"/>
  <c r="P56" i="11" s="1"/>
  <c r="N60" i="9"/>
  <c r="O59" i="9"/>
  <c r="P59" i="9" s="1"/>
  <c r="C302" i="9" s="1"/>
  <c r="AE79" i="14" l="1"/>
  <c r="D325" i="14" s="1"/>
  <c r="Z81" i="14"/>
  <c r="AB81" i="14" s="1"/>
  <c r="AA80" i="14"/>
  <c r="AC80" i="14" s="1"/>
  <c r="AD80" i="14" s="1"/>
  <c r="C326" i="14" s="1"/>
  <c r="N58" i="11"/>
  <c r="O57" i="11"/>
  <c r="P57" i="11" s="1"/>
  <c r="C300" i="11" s="1"/>
  <c r="N59" i="10"/>
  <c r="O58" i="10"/>
  <c r="P58" i="10" s="1"/>
  <c r="C301" i="10" s="1"/>
  <c r="N59" i="7"/>
  <c r="O58" i="7"/>
  <c r="P58" i="7" s="1"/>
  <c r="C301" i="7" s="1"/>
  <c r="N58" i="8"/>
  <c r="O57" i="8"/>
  <c r="C299" i="7"/>
  <c r="C299" i="11"/>
  <c r="C300" i="10"/>
  <c r="D300" i="7"/>
  <c r="P56" i="12"/>
  <c r="N61" i="9"/>
  <c r="O60" i="9"/>
  <c r="P60" i="9" s="1"/>
  <c r="C303" i="9" s="1"/>
  <c r="N58" i="12"/>
  <c r="O57" i="12"/>
  <c r="P57" i="12" s="1"/>
  <c r="C300" i="12" s="1"/>
  <c r="D297" i="8"/>
  <c r="D296" i="8"/>
  <c r="D298" i="8"/>
  <c r="AE80" i="14" l="1"/>
  <c r="D326" i="14" s="1"/>
  <c r="Z82" i="14"/>
  <c r="AB82" i="14" s="1"/>
  <c r="AA81" i="14"/>
  <c r="AC81" i="14" s="1"/>
  <c r="AD81" i="14" s="1"/>
  <c r="C327"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AE81" i="14" l="1"/>
  <c r="D327" i="14" s="1"/>
  <c r="AA82" i="14"/>
  <c r="AC82" i="14" s="1"/>
  <c r="AD82" i="14" s="1"/>
  <c r="C328" i="14" s="1"/>
  <c r="Z83" i="14"/>
  <c r="AB83"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E82" i="14" l="1"/>
  <c r="D328" i="14" s="1"/>
  <c r="Z84" i="14"/>
  <c r="AB84" i="14" s="1"/>
  <c r="AA83"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AB85" i="14" l="1"/>
  <c r="AC83" i="14"/>
  <c r="AF73" i="14"/>
  <c r="AA84" i="14"/>
  <c r="C305" i="9"/>
  <c r="P63" i="9"/>
  <c r="Q51" i="7"/>
  <c r="O62" i="7"/>
  <c r="R52" i="9"/>
  <c r="S52" i="9" s="1"/>
  <c r="C307" i="9" s="1"/>
  <c r="Q53" i="9"/>
  <c r="N62" i="11"/>
  <c r="O61" i="11"/>
  <c r="P61" i="11" s="1"/>
  <c r="C304" i="11" s="1"/>
  <c r="D303" i="12"/>
  <c r="C303" i="8"/>
  <c r="O62" i="10"/>
  <c r="Q51" i="10"/>
  <c r="D303" i="10"/>
  <c r="S51" i="9"/>
  <c r="N62" i="12"/>
  <c r="O61" i="12"/>
  <c r="P61" i="12" s="1"/>
  <c r="C304" i="12" s="1"/>
  <c r="N62" i="8"/>
  <c r="O61" i="8"/>
  <c r="P61" i="8" s="1"/>
  <c r="C304" i="8" s="1"/>
  <c r="D303" i="11"/>
  <c r="AG73" i="14" l="1"/>
  <c r="AH73" i="14"/>
  <c r="AD83" i="14"/>
  <c r="C329" i="14" s="1"/>
  <c r="AE83" i="14"/>
  <c r="D329" i="14" s="1"/>
  <c r="AC84" i="14"/>
  <c r="AA85" i="14"/>
  <c r="AF74" i="14"/>
  <c r="AH74" i="14" s="1"/>
  <c r="R53" i="9"/>
  <c r="Q54" i="9"/>
  <c r="O62" i="8"/>
  <c r="Q51" i="8"/>
  <c r="R51" i="10"/>
  <c r="Q52" i="10"/>
  <c r="P62" i="7"/>
  <c r="O63" i="7"/>
  <c r="D303" i="8"/>
  <c r="D302" i="8"/>
  <c r="O62" i="11"/>
  <c r="Q51" i="11"/>
  <c r="P62" i="10"/>
  <c r="O63" i="10"/>
  <c r="Q51" i="12"/>
  <c r="O62" i="12"/>
  <c r="C306" i="9"/>
  <c r="D306" i="9" s="1"/>
  <c r="Q52" i="7"/>
  <c r="R51" i="7"/>
  <c r="D305" i="9"/>
  <c r="D304" i="9"/>
  <c r="AC85" i="14" l="1"/>
  <c r="AE84" i="14"/>
  <c r="AG74" i="14"/>
  <c r="AF75" i="14"/>
  <c r="AH75" i="14" s="1"/>
  <c r="AD84" i="14"/>
  <c r="AI73" i="14"/>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E85" i="14" l="1"/>
  <c r="D330" i="14"/>
  <c r="AJ73" i="14"/>
  <c r="C331" i="14" s="1"/>
  <c r="AK73" i="14"/>
  <c r="D331" i="14" s="1"/>
  <c r="C330" i="14"/>
  <c r="AD85" i="14"/>
  <c r="AG75" i="14"/>
  <c r="AI75" i="14" s="1"/>
  <c r="AJ75" i="14" s="1"/>
  <c r="C333" i="14" s="1"/>
  <c r="AF76" i="14"/>
  <c r="AH76" i="14" s="1"/>
  <c r="AI74" i="14"/>
  <c r="Q54" i="7"/>
  <c r="R53" i="7"/>
  <c r="S51" i="11"/>
  <c r="C305" i="12"/>
  <c r="P63" i="12"/>
  <c r="C306" i="7"/>
  <c r="D306" i="7" s="1"/>
  <c r="C305" i="11"/>
  <c r="P63" i="11"/>
  <c r="S51" i="8"/>
  <c r="R55" i="9"/>
  <c r="S55" i="9" s="1"/>
  <c r="C310" i="9" s="1"/>
  <c r="Q56" i="9"/>
  <c r="S51" i="12"/>
  <c r="Q53" i="8"/>
  <c r="R52" i="8"/>
  <c r="S52" i="8" s="1"/>
  <c r="C307" i="8" s="1"/>
  <c r="C308" i="9"/>
  <c r="D305" i="7"/>
  <c r="D304" i="7"/>
  <c r="Q54" i="10"/>
  <c r="R53" i="10"/>
  <c r="S53" i="10" s="1"/>
  <c r="C308" i="10" s="1"/>
  <c r="D307" i="10" s="1"/>
  <c r="D304" i="10"/>
  <c r="Q53" i="12"/>
  <c r="R52" i="12"/>
  <c r="S52" i="12" s="1"/>
  <c r="C307" i="12" s="1"/>
  <c r="C305" i="8"/>
  <c r="P63" i="8"/>
  <c r="Q53" i="11"/>
  <c r="R52" i="11"/>
  <c r="S52" i="11" s="1"/>
  <c r="C307" i="11" s="1"/>
  <c r="C306" i="10"/>
  <c r="D306" i="10" s="1"/>
  <c r="AJ74" i="14" l="1"/>
  <c r="C332" i="14" s="1"/>
  <c r="AK74" i="14"/>
  <c r="D332" i="14" s="1"/>
  <c r="AK75" i="14"/>
  <c r="D333" i="14" s="1"/>
  <c r="AF77" i="14"/>
  <c r="AH77" i="14" s="1"/>
  <c r="AG76" i="14"/>
  <c r="AI76" i="14" s="1"/>
  <c r="AJ76" i="14" s="1"/>
  <c r="C334" i="14" s="1"/>
  <c r="Q57" i="9"/>
  <c r="R56" i="9"/>
  <c r="S56" i="9" s="1"/>
  <c r="D304" i="12"/>
  <c r="Q55" i="7"/>
  <c r="R54" i="7"/>
  <c r="S54" i="7" s="1"/>
  <c r="C309" i="7" s="1"/>
  <c r="D305" i="10"/>
  <c r="D308" i="9"/>
  <c r="D307" i="9"/>
  <c r="C306" i="8"/>
  <c r="D306" i="8" s="1"/>
  <c r="D307" i="12"/>
  <c r="C306" i="12"/>
  <c r="D306" i="12" s="1"/>
  <c r="D309" i="9"/>
  <c r="C306" i="11"/>
  <c r="D306" i="11" s="1"/>
  <c r="R53" i="11"/>
  <c r="S53" i="11" s="1"/>
  <c r="C308" i="11" s="1"/>
  <c r="Q54" i="11"/>
  <c r="D305" i="8"/>
  <c r="D304" i="8"/>
  <c r="Q54" i="12"/>
  <c r="R53" i="12"/>
  <c r="S53" i="12" s="1"/>
  <c r="C308" i="12" s="1"/>
  <c r="Q55" i="10"/>
  <c r="R54" i="10"/>
  <c r="S54" i="10" s="1"/>
  <c r="Q54" i="8"/>
  <c r="R53" i="8"/>
  <c r="D305" i="11"/>
  <c r="D304" i="11"/>
  <c r="S53" i="7"/>
  <c r="AK76" i="14" l="1"/>
  <c r="D334" i="14" s="1"/>
  <c r="AG77" i="14"/>
  <c r="AF78" i="14"/>
  <c r="AH78" i="14" s="1"/>
  <c r="C311" i="9"/>
  <c r="R55" i="10"/>
  <c r="S55" i="10" s="1"/>
  <c r="C310" i="10" s="1"/>
  <c r="Q56" i="10"/>
  <c r="Q56" i="7"/>
  <c r="R55" i="7"/>
  <c r="S55" i="7" s="1"/>
  <c r="C310" i="7" s="1"/>
  <c r="Q58" i="9"/>
  <c r="R57" i="9"/>
  <c r="D309" i="7"/>
  <c r="S53" i="8"/>
  <c r="D308" i="12"/>
  <c r="Q55" i="11"/>
  <c r="R54" i="11"/>
  <c r="S54" i="11" s="1"/>
  <c r="C309" i="11" s="1"/>
  <c r="C309" i="10"/>
  <c r="C308" i="7"/>
  <c r="Q55" i="8"/>
  <c r="R54" i="8"/>
  <c r="S54" i="8" s="1"/>
  <c r="C309" i="8" s="1"/>
  <c r="Q55" i="12"/>
  <c r="R54" i="12"/>
  <c r="S54" i="12" s="1"/>
  <c r="C309" i="12" s="1"/>
  <c r="D308" i="11"/>
  <c r="D307" i="11"/>
  <c r="D305" i="12"/>
  <c r="AG78" i="14" l="1"/>
  <c r="AF79" i="14"/>
  <c r="AH79" i="14" s="1"/>
  <c r="AI77"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J77" i="14" l="1"/>
  <c r="C335" i="14" s="1"/>
  <c r="AK77" i="14"/>
  <c r="D335" i="14" s="1"/>
  <c r="AF80" i="14"/>
  <c r="AH80" i="14" s="1"/>
  <c r="AG79" i="14"/>
  <c r="AI79" i="14" s="1"/>
  <c r="AJ79" i="14" s="1"/>
  <c r="C337" i="14" s="1"/>
  <c r="AI78" i="14"/>
  <c r="C310" i="11"/>
  <c r="Q57" i="8"/>
  <c r="R56" i="8"/>
  <c r="R57" i="7"/>
  <c r="S57" i="7" s="1"/>
  <c r="C312" i="7" s="1"/>
  <c r="Q58" i="7"/>
  <c r="S55" i="12"/>
  <c r="D311" i="7"/>
  <c r="R59" i="9"/>
  <c r="S59" i="9" s="1"/>
  <c r="C314" i="9" s="1"/>
  <c r="Q60" i="9"/>
  <c r="C312" i="9"/>
  <c r="Q57" i="11"/>
  <c r="R56" i="11"/>
  <c r="D310" i="7"/>
  <c r="R57" i="10"/>
  <c r="S57" i="10" s="1"/>
  <c r="C312" i="10" s="1"/>
  <c r="Q58" i="10"/>
  <c r="Q57" i="12"/>
  <c r="R56" i="12"/>
  <c r="S56" i="12" s="1"/>
  <c r="C311" i="12" s="1"/>
  <c r="C311" i="10"/>
  <c r="D308" i="8"/>
  <c r="D307" i="8"/>
  <c r="D309" i="8"/>
  <c r="AK79" i="14" l="1"/>
  <c r="D337" i="14" s="1"/>
  <c r="AJ78" i="14"/>
  <c r="C336" i="14" s="1"/>
  <c r="AK78" i="14"/>
  <c r="D336" i="14" s="1"/>
  <c r="AG80" i="14"/>
  <c r="AI80" i="14" s="1"/>
  <c r="AJ80" i="14" s="1"/>
  <c r="C338" i="14" s="1"/>
  <c r="AF81" i="14"/>
  <c r="AH81" i="14" s="1"/>
  <c r="R57" i="12"/>
  <c r="S57" i="12" s="1"/>
  <c r="C312" i="12" s="1"/>
  <c r="Q58" i="12"/>
  <c r="S56" i="11"/>
  <c r="Q59" i="7"/>
  <c r="R58" i="7"/>
  <c r="S58" i="7" s="1"/>
  <c r="C313" i="7" s="1"/>
  <c r="Q59" i="10"/>
  <c r="R58" i="10"/>
  <c r="S58" i="10" s="1"/>
  <c r="Q58" i="11"/>
  <c r="R57" i="11"/>
  <c r="S57" i="11" s="1"/>
  <c r="C312" i="11" s="1"/>
  <c r="D312" i="7"/>
  <c r="D311" i="10"/>
  <c r="D310" i="10"/>
  <c r="D312" i="9"/>
  <c r="D311" i="9"/>
  <c r="D309" i="11"/>
  <c r="D313" i="9"/>
  <c r="R57" i="8"/>
  <c r="S57" i="8" s="1"/>
  <c r="C312" i="8" s="1"/>
  <c r="Q58" i="8"/>
  <c r="D311" i="12"/>
  <c r="R60" i="9"/>
  <c r="S60" i="9" s="1"/>
  <c r="C315" i="9" s="1"/>
  <c r="Q61" i="9"/>
  <c r="C310" i="12"/>
  <c r="S56" i="8"/>
  <c r="AK80" i="14" l="1"/>
  <c r="D338" i="14" s="1"/>
  <c r="AF82" i="14"/>
  <c r="AH82" i="14" s="1"/>
  <c r="AG81" i="14"/>
  <c r="AI81" i="14" s="1"/>
  <c r="AJ81" i="14" s="1"/>
  <c r="C339" i="14" s="1"/>
  <c r="Q62" i="9"/>
  <c r="R61" i="9"/>
  <c r="S61" i="9" s="1"/>
  <c r="C316" i="9" s="1"/>
  <c r="C311" i="8"/>
  <c r="C311" i="11"/>
  <c r="Q59" i="8"/>
  <c r="R58" i="8"/>
  <c r="R58" i="11"/>
  <c r="S58" i="11" s="1"/>
  <c r="C313" i="11" s="1"/>
  <c r="Q59" i="11"/>
  <c r="Q60" i="7"/>
  <c r="R59" i="7"/>
  <c r="S59" i="7" s="1"/>
  <c r="C314" i="7" s="1"/>
  <c r="Q59" i="12"/>
  <c r="R58" i="12"/>
  <c r="S58" i="12" s="1"/>
  <c r="Q60" i="10"/>
  <c r="R59" i="10"/>
  <c r="S59" i="10" s="1"/>
  <c r="C314" i="10" s="1"/>
  <c r="D315" i="9"/>
  <c r="D310" i="12"/>
  <c r="D309" i="12"/>
  <c r="C313" i="10"/>
  <c r="D314" i="9"/>
  <c r="AK81" i="14" l="1"/>
  <c r="D339" i="14" s="1"/>
  <c r="AF83" i="14"/>
  <c r="AH83" i="14" s="1"/>
  <c r="AG82" i="14"/>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AI82" i="14" l="1"/>
  <c r="AG83" i="14"/>
  <c r="AF84" i="14"/>
  <c r="AH84" i="14" s="1"/>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AH85" i="14" l="1"/>
  <c r="N89" i="14" s="1"/>
  <c r="AJ82" i="14"/>
  <c r="C340" i="14" s="1"/>
  <c r="AK82" i="14"/>
  <c r="D340" i="14" s="1"/>
  <c r="AG84" i="14"/>
  <c r="AI83" i="14"/>
  <c r="T51" i="10"/>
  <c r="R62" i="10"/>
  <c r="T51" i="7"/>
  <c r="R62" i="7"/>
  <c r="D313" i="8"/>
  <c r="D312" i="8"/>
  <c r="Q62" i="12"/>
  <c r="R61" i="12"/>
  <c r="S61" i="12" s="1"/>
  <c r="C316" i="12" s="1"/>
  <c r="T53" i="9"/>
  <c r="U52" i="9"/>
  <c r="V52" i="9" s="1"/>
  <c r="C317" i="9"/>
  <c r="S63" i="9"/>
  <c r="D315" i="11"/>
  <c r="D315" i="7"/>
  <c r="Q62" i="11"/>
  <c r="R61" i="11"/>
  <c r="S61" i="11" s="1"/>
  <c r="C316" i="11" s="1"/>
  <c r="C315" i="12"/>
  <c r="Q62" i="8"/>
  <c r="R61" i="8"/>
  <c r="S61" i="8" s="1"/>
  <c r="V51" i="9"/>
  <c r="AJ83" i="14" l="1"/>
  <c r="C341" i="14" s="1"/>
  <c r="AK83" i="14"/>
  <c r="D341" i="14" s="1"/>
  <c r="AI84" i="14"/>
  <c r="AG85" i="14"/>
  <c r="M89" i="14" s="1"/>
  <c r="R62" i="12"/>
  <c r="T51" i="12"/>
  <c r="S62" i="10"/>
  <c r="R63" i="10"/>
  <c r="R62" i="8"/>
  <c r="T51" i="8"/>
  <c r="D317" i="9"/>
  <c r="I67" i="9"/>
  <c r="D316" i="9"/>
  <c r="D315" i="12"/>
  <c r="D314" i="12"/>
  <c r="U53" i="9"/>
  <c r="T54" i="9"/>
  <c r="S62" i="7"/>
  <c r="R63" i="7"/>
  <c r="T52" i="10"/>
  <c r="U51" i="10"/>
  <c r="C316" i="8"/>
  <c r="T51" i="11"/>
  <c r="R62" i="11"/>
  <c r="T52" i="7"/>
  <c r="U51" i="7"/>
  <c r="AI85" i="14" l="1"/>
  <c r="AK84" i="14"/>
  <c r="AJ84" i="14"/>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AK85" i="14" l="1"/>
  <c r="N91" i="14" s="1"/>
  <c r="D342" i="14"/>
  <c r="N92" i="14" s="1"/>
  <c r="N90" i="14"/>
  <c r="N88" i="14" s="1"/>
  <c r="M90" i="14"/>
  <c r="C342" i="14"/>
  <c r="M92" i="14" s="1"/>
  <c r="AJ85" i="14"/>
  <c r="M91" i="14" s="1"/>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V53" i="7" l="1"/>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T55" i="11" l="1"/>
  <c r="U54" i="11"/>
  <c r="V54" i="11" s="1"/>
  <c r="V53" i="11"/>
  <c r="V53" i="12"/>
  <c r="T56" i="10"/>
  <c r="U55" i="10"/>
  <c r="V55" i="10" s="1"/>
  <c r="U54" i="8"/>
  <c r="V54" i="8" s="1"/>
  <c r="T55" i="8"/>
  <c r="V53" i="8"/>
  <c r="T56" i="7"/>
  <c r="U55" i="7"/>
  <c r="T55" i="12"/>
  <c r="U54" i="12"/>
  <c r="V54" i="12" s="1"/>
  <c r="U57" i="9"/>
  <c r="V57" i="9" s="1"/>
  <c r="T58" i="9"/>
  <c r="U58" i="9" l="1"/>
  <c r="T59" i="9"/>
  <c r="T56" i="12"/>
  <c r="U55" i="12"/>
  <c r="V55" i="12" s="1"/>
  <c r="V55" i="7"/>
  <c r="T56" i="11"/>
  <c r="U55" i="11"/>
  <c r="U55" i="8"/>
  <c r="V55" i="8" s="1"/>
  <c r="T56" i="8"/>
  <c r="T57" i="7"/>
  <c r="U56" i="7"/>
  <c r="V56" i="7" s="1"/>
  <c r="U56" i="10"/>
  <c r="T57" i="10"/>
  <c r="T58" i="10" l="1"/>
  <c r="U57" i="10"/>
  <c r="V57" i="10" s="1"/>
  <c r="T58" i="7"/>
  <c r="U57" i="7"/>
  <c r="V57" i="7" s="1"/>
  <c r="T60" i="9"/>
  <c r="U59" i="9"/>
  <c r="V59" i="9" s="1"/>
  <c r="V58" i="9"/>
  <c r="U56" i="8"/>
  <c r="V56" i="8" s="1"/>
  <c r="T57" i="8"/>
  <c r="T57" i="12"/>
  <c r="U56" i="12"/>
  <c r="V56" i="10"/>
  <c r="V55" i="11"/>
  <c r="T57" i="11"/>
  <c r="U56" i="11"/>
  <c r="V56" i="11" s="1"/>
  <c r="U57" i="12" l="1"/>
  <c r="V57" i="12" s="1"/>
  <c r="T58" i="12"/>
  <c r="T61" i="9"/>
  <c r="U60" i="9"/>
  <c r="V60" i="9" s="1"/>
  <c r="T58" i="11"/>
  <c r="U57" i="11"/>
  <c r="V57" i="11" s="1"/>
  <c r="U58" i="7"/>
  <c r="V58" i="7" s="1"/>
  <c r="T59" i="7"/>
  <c r="T59" i="10"/>
  <c r="U58" i="10"/>
  <c r="V58" i="10" s="1"/>
  <c r="T58" i="8"/>
  <c r="U57" i="8"/>
  <c r="V56" i="12"/>
  <c r="U61" i="9" l="1"/>
  <c r="V61" i="9" s="1"/>
  <c r="T62" i="9"/>
  <c r="U62" i="9" s="1"/>
  <c r="U59" i="10"/>
  <c r="V59" i="10" s="1"/>
  <c r="T60" i="10"/>
  <c r="V57" i="8"/>
  <c r="U58" i="11"/>
  <c r="T59" i="11"/>
  <c r="T59" i="12"/>
  <c r="U58" i="12"/>
  <c r="U58" i="8"/>
  <c r="V58" i="8" s="1"/>
  <c r="T59" i="8"/>
  <c r="T60" i="7"/>
  <c r="U59" i="7"/>
  <c r="V59" i="7" s="1"/>
  <c r="U60" i="7" l="1"/>
  <c r="V60" i="7" s="1"/>
  <c r="T61" i="7"/>
  <c r="T61" i="10"/>
  <c r="U60" i="10"/>
  <c r="V60" i="10" s="1"/>
  <c r="T60" i="8"/>
  <c r="U59" i="8"/>
  <c r="V59" i="8" s="1"/>
  <c r="T60" i="11"/>
  <c r="U59" i="11"/>
  <c r="V59" i="11" s="1"/>
  <c r="V62" i="9"/>
  <c r="V63" i="9" s="1"/>
  <c r="I66" i="9" s="1"/>
  <c r="U63" i="9"/>
  <c r="I65" i="9" s="1"/>
  <c r="T60" i="12"/>
  <c r="U59" i="12"/>
  <c r="V59" i="12" s="1"/>
  <c r="V58" i="11"/>
  <c r="V58" i="12"/>
  <c r="T61" i="11" l="1"/>
  <c r="U60" i="11"/>
  <c r="V60" i="11" s="1"/>
  <c r="T61" i="8"/>
  <c r="U60" i="8"/>
  <c r="V60" i="8" s="1"/>
  <c r="T62" i="10"/>
  <c r="U62" i="10" s="1"/>
  <c r="U61" i="10"/>
  <c r="V61" i="10" s="1"/>
  <c r="T62" i="7"/>
  <c r="U62" i="7" s="1"/>
  <c r="U61" i="7"/>
  <c r="V61" i="7" s="1"/>
  <c r="T61" i="12"/>
  <c r="U60" i="12"/>
  <c r="V60" i="12" s="1"/>
  <c r="V62" i="7" l="1"/>
  <c r="V63" i="7" s="1"/>
  <c r="I66" i="7" s="1"/>
  <c r="U63" i="7"/>
  <c r="I65" i="7" s="1"/>
  <c r="T62" i="8"/>
  <c r="U62" i="8" s="1"/>
  <c r="U61" i="8"/>
  <c r="V61" i="8" s="1"/>
  <c r="U61" i="12"/>
  <c r="V61" i="12" s="1"/>
  <c r="T62" i="12"/>
  <c r="U62" i="12" s="1"/>
  <c r="V62" i="10"/>
  <c r="V63" i="10" s="1"/>
  <c r="I66" i="10" s="1"/>
  <c r="U63" i="10"/>
  <c r="I65" i="10" s="1"/>
  <c r="U61" i="11"/>
  <c r="V61" i="11" s="1"/>
  <c r="T62" i="11"/>
  <c r="U62" i="11" s="1"/>
  <c r="M88" i="14" l="1"/>
  <c r="V62" i="11"/>
  <c r="V63" i="11" s="1"/>
  <c r="I66" i="11" s="1"/>
  <c r="U63" i="11"/>
  <c r="I65" i="11" s="1"/>
  <c r="V62" i="8"/>
  <c r="V63" i="8" s="1"/>
  <c r="I66" i="8" s="1"/>
  <c r="U63" i="8"/>
  <c r="I65" i="8" s="1"/>
  <c r="V62" i="12"/>
  <c r="V63" i="12" s="1"/>
  <c r="I66" i="12" s="1"/>
  <c r="U63" i="12"/>
  <c r="I65" i="12" s="1"/>
</calcChain>
</file>

<file path=xl/sharedStrings.xml><?xml version="1.0" encoding="utf-8"?>
<sst xmlns="http://schemas.openxmlformats.org/spreadsheetml/2006/main" count="955" uniqueCount="113">
  <si>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</si>
  <si>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</si>
  <si>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</si>
  <si>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</si>
  <si>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</si>
  <si>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</si>
  <si>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</si>
  <si>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</si>
  <si>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</si>
  <si>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</si>
  <si>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</si>
  <si>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</si>
  <si>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</si>
  <si>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</si>
  <si>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</si>
  <si>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</si>
  <si>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</si>
  <si>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</si>
  <si>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</si>
  <si>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</si>
  <si>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</si>
  <si>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</si>
  <si>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</si>
  <si>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</si>
  <si>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</si>
  <si>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</si>
  <si>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</si>
  <si>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</si>
  <si>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</si>
  <si>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</si>
  <si>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</si>
  <si>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</si>
  <si>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</si>
  <si>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</si>
  <si>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</si>
  <si>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</si>
  <si>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</si>
  <si>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</si>
  <si>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</si>
  <si>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</si>
  <si>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</si>
  <si>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</si>
  <si>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</si>
  <si>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</si>
  <si>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</si>
  <si>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</si>
  <si>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</si>
  <si>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</si>
  <si>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</si>
  <si>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</si>
  <si>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</si>
  <si>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</si>
  <si>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</si>
  <si>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</si>
  <si>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</si>
  <si>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</si>
  <si>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</si>
  <si>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</si>
  <si>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</si>
  <si>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</si>
  <si>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</si>
  <si>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</si>
  <si>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</si>
  <si>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</si>
  <si>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</si>
  <si>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</si>
  <si>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</si>
  <si>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</si>
  <si>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</si>
  <si>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</si>
  <si>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</si>
  <si>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</si>
  <si>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</si>
  <si>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</si>
  <si>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</si>
  <si>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</si>
  <si>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</si>
  <si>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</si>
  <si>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</si>
  <si>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</si>
  <si>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</si>
  <si>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</si>
  <si>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</si>
  <si>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</si>
  <si>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</si>
  <si>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Платежі за додаткові та супутні послуги кредитодавця, обов'язкові для укладання договору  (оплачується в грн.):</t>
  </si>
  <si>
    <t>Комісія за надання кредиту, % від суми кредиту</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</si>
  <si>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</si>
  <si>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</si>
  <si>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</si>
  <si>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</si>
  <si>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Вартiсть послуг нотарiуса щодо державної реєстрацiї припинення iпотеки в ДРРП, грн. ( в кінці строку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</si>
  <si>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</si>
  <si>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</si>
  <si>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</si>
  <si>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</si>
  <si>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</si>
  <si>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</si>
  <si>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</si>
  <si>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</si>
  <si>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</si>
  <si>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</si>
  <si>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Доступна іпотека 7%
на придбання нерухомості на первинному ринку</t>
  </si>
  <si>
    <t>згідно тарифів на оцінку квартири</t>
  </si>
  <si>
    <t xml:space="preserve">Базова процентна ставка (номінальна), % річних 
UIRD12M (умовно) збільшений на 7 п.п. </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</si>
  <si>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який слідує за місяцем в якому стало відомо  про</t>
  </si>
  <si>
    <t>Компенсаційна процентна ставка, % річних</t>
  </si>
  <si>
    <t>Проценти до сплати (компенсаційна процентна ставка)</t>
  </si>
  <si>
    <t>Загальний платіж (з урахуванням компенсаційної процентної ставки)</t>
  </si>
  <si>
    <t>Розрахунок здійснено з використанням:</t>
  </si>
  <si>
    <t>базової відсоткової ставки</t>
  </si>
  <si>
    <t>компенсаційної  відсоткової ставки</t>
  </si>
  <si>
    <t>заповнюється Клієнтом виходячи з обраних умов кредитування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</si>
</sst>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3"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0"/>
      <name val="Times New Roman"/>
      <family val="1"/>
      <charset val="204"/>
    </font>
    <font>
      <b/>
      <sz val="9"/>
      <color rgb="FF000000"/>
      <name val="Times New Roman"/>
      <family val="1"/>
      <charset val="204"/>
    </font>
    <font>
      <sz val="11"/>
      <color theme="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23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0" borderId="21" xfId="0" applyFont="1" applyFill="1" applyBorder="1" applyAlignment="1" applyProtection="1">
      <alignment horizontal="left" shrinkToFit="1"/>
      <protection hidden="1"/>
    </xf>
    <xf numFmtId="0" fontId="0" fillId="0" borderId="22" xfId="0" applyBorder="1" applyAlignment="1">
      <alignment horizontal="right"/>
    </xf>
    <xf numFmtId="0" fontId="5" fillId="2" borderId="0" xfId="0" applyFont="1" applyFill="1" applyBorder="1" applyAlignment="1" applyProtection="1">
      <alignment horizontal="left" vertical="center"/>
      <protection hidden="1"/>
    </xf>
    <xf numFmtId="0" fontId="0" fillId="0" borderId="22" xfId="0" applyBorder="1" applyAlignment="1">
      <alignment horizontal="right" wrapText="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0" fontId="20" fillId="0" borderId="0" xfId="0" applyFont="1"/>
    <xf numFmtId="0" fontId="6" fillId="0" borderId="20"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shrinkToFit="1"/>
      <protection hidden="1"/>
    </xf>
    <xf numFmtId="0" fontId="6" fillId="0" borderId="16" xfId="0" applyFont="1" applyFill="1" applyBorder="1" applyAlignment="1" applyProtection="1">
      <alignment vertical="center" wrapText="1"/>
      <protection hidden="1"/>
    </xf>
    <xf numFmtId="0" fontId="6" fillId="0" borderId="20" xfId="0" applyFont="1" applyFill="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21" fillId="3" borderId="0" xfId="0" applyFont="1" applyFill="1" applyAlignment="1" applyProtection="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7" xfId="0" applyNumberFormat="1" applyFont="1" applyFill="1" applyBorder="1" applyAlignment="1" applyProtection="1">
      <protection hidden="1"/>
    </xf>
    <xf numFmtId="4" fontId="5" fillId="7" borderId="9" xfId="0" applyNumberFormat="1" applyFont="1" applyFill="1" applyBorder="1" applyAlignment="1" applyProtection="1">
      <alignment shrinkToFit="1"/>
      <protection hidden="1"/>
    </xf>
    <xf numFmtId="0" fontId="5" fillId="7" borderId="34" xfId="0" applyFont="1" applyFill="1" applyBorder="1" applyAlignment="1" applyProtection="1">
      <alignment horizontal="center" vertical="center" wrapText="1" shrinkToFit="1"/>
      <protection hidden="1"/>
    </xf>
    <xf numFmtId="4" fontId="5" fillId="7" borderId="35" xfId="0"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0" borderId="0" xfId="0" applyFont="1" applyFill="1" applyAlignment="1" applyProtection="1">
      <alignment horizontal="left"/>
      <protection hidden="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5" fillId="0" borderId="25" xfId="0" applyFont="1" applyFill="1" applyBorder="1" applyAlignment="1" applyProtection="1">
      <alignment horizontal="right" shrinkToFit="1"/>
      <protection hidden="1"/>
    </xf>
    <xf numFmtId="0" fontId="5" fillId="0" borderId="26" xfId="0" applyFont="1" applyFill="1" applyBorder="1" applyAlignment="1" applyProtection="1">
      <alignment horizontal="right" shrinkToFit="1"/>
      <protection hidden="1"/>
    </xf>
    <xf numFmtId="10" fontId="5" fillId="0" borderId="25" xfId="0" applyNumberFormat="1" applyFont="1" applyFill="1" applyBorder="1" applyAlignment="1" applyProtection="1">
      <alignment horizontal="right"/>
    </xf>
    <xf numFmtId="10" fontId="5" fillId="0" borderId="27" xfId="0" applyNumberFormat="1" applyFont="1" applyFill="1" applyBorder="1" applyAlignment="1" applyProtection="1">
      <alignment horizontal="right"/>
    </xf>
    <xf numFmtId="0" fontId="5" fillId="0" borderId="28"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1" fontId="5" fillId="0" borderId="29"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29" xfId="0" applyFont="1" applyFill="1" applyBorder="1" applyAlignment="1" applyProtection="1">
      <alignment horizontal="right" shrinkToFit="1"/>
      <protection hidden="1"/>
    </xf>
    <xf numFmtId="0" fontId="5" fillId="0" borderId="21" xfId="0" applyFont="1" applyFill="1" applyBorder="1" applyAlignment="1" applyProtection="1">
      <alignment horizontal="right" shrinkToFit="1"/>
      <protection hidden="1"/>
    </xf>
    <xf numFmtId="0" fontId="5" fillId="0" borderId="29"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29"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5" fillId="0" borderId="23"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4" fontId="5" fillId="0" borderId="29"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6" fillId="0" borderId="16"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1" xfId="0" applyFont="1" applyFill="1" applyBorder="1" applyAlignment="1" applyProtection="1">
      <alignment horizontal="right"/>
      <protection hidden="1"/>
    </xf>
    <xf numFmtId="0" fontId="5" fillId="0" borderId="32" xfId="0" applyFont="1" applyFill="1" applyBorder="1" applyAlignment="1" applyProtection="1">
      <alignment horizontal="center" vertical="center" textRotation="45"/>
      <protection hidden="1"/>
    </xf>
    <xf numFmtId="0" fontId="5" fillId="0" borderId="33" xfId="0" applyFont="1" applyFill="1" applyBorder="1" applyAlignment="1" applyProtection="1">
      <alignment horizontal="center" vertical="center" textRotation="45"/>
      <protection hidden="1"/>
    </xf>
    <xf numFmtId="0" fontId="15" fillId="3" borderId="12" xfId="2" applyFont="1" applyFill="1" applyBorder="1" applyAlignment="1">
      <alignment horizontal="left" vertical="center" wrapText="1"/>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1" fontId="5" fillId="7" borderId="29" xfId="0" quotePrefix="1" applyNumberFormat="1" applyFont="1" applyFill="1" applyBorder="1" applyAlignment="1" applyProtection="1">
      <alignment horizontal="right"/>
      <protection hidden="1"/>
    </xf>
    <xf numFmtId="1" fontId="5" fillId="7" borderId="11" xfId="0" quotePrefix="1" applyNumberFormat="1" applyFont="1" applyFill="1" applyBorder="1" applyAlignment="1" applyProtection="1">
      <alignment horizontal="right"/>
      <protection hidden="1"/>
    </xf>
    <xf numFmtId="164" fontId="5" fillId="7" borderId="23" xfId="4" applyFont="1" applyFill="1" applyBorder="1" applyAlignment="1" applyProtection="1">
      <alignment horizontal="left" vertical="center"/>
      <protection hidden="1"/>
    </xf>
    <xf numFmtId="164" fontId="5" fillId="7" borderId="30" xfId="4" applyFont="1" applyFill="1" applyBorder="1" applyAlignment="1" applyProtection="1">
      <alignment horizontal="left" vertical="center"/>
      <protection hidden="1"/>
    </xf>
    <xf numFmtId="164" fontId="5" fillId="7" borderId="22" xfId="4" applyFont="1" applyFill="1" applyBorder="1" applyAlignment="1" applyProtection="1">
      <alignment horizontal="left" vertical="center"/>
      <protection hidden="1"/>
    </xf>
    <xf numFmtId="10" fontId="5" fillId="7" borderId="23" xfId="0" applyNumberFormat="1" applyFont="1" applyFill="1" applyBorder="1" applyAlignment="1" applyProtection="1">
      <alignment horizontal="right"/>
      <protection hidden="1"/>
    </xf>
    <xf numFmtId="10" fontId="5" fillId="7" borderId="22" xfId="0" applyNumberFormat="1" applyFont="1" applyFill="1" applyBorder="1" applyAlignment="1" applyProtection="1">
      <alignment horizontal="right"/>
      <protection hidden="1"/>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3" xfId="1" applyFont="1" applyFill="1" applyBorder="1" applyAlignment="1" applyProtection="1">
      <alignment horizontal="center" vertical="center" wrapText="1"/>
      <protection hidden="1"/>
    </xf>
    <xf numFmtId="0" fontId="18" fillId="0" borderId="30" xfId="1" applyFont="1" applyFill="1" applyBorder="1" applyAlignment="1" applyProtection="1">
      <alignment horizontal="center" vertical="center" wrapText="1"/>
      <protection hidden="1"/>
    </xf>
    <xf numFmtId="0" fontId="18" fillId="0" borderId="22" xfId="1" applyFont="1" applyFill="1" applyBorder="1" applyAlignment="1" applyProtection="1">
      <alignment horizontal="center" vertical="center" wrapText="1"/>
      <protection hidden="1"/>
    </xf>
    <xf numFmtId="0" fontId="18" fillId="0" borderId="23" xfId="1" applyFont="1" applyFill="1" applyBorder="1" applyAlignment="1" applyProtection="1">
      <alignment horizontal="left" vertical="center" wrapText="1"/>
      <protection hidden="1"/>
    </xf>
    <xf numFmtId="0" fontId="13" fillId="0" borderId="22" xfId="0" applyFont="1" applyBorder="1" applyAlignment="1">
      <alignment horizontal="left" vertical="center" wrapText="1"/>
    </xf>
    <xf numFmtId="0" fontId="5" fillId="0" borderId="23" xfId="0" applyFont="1" applyFill="1" applyBorder="1" applyAlignment="1" applyProtection="1">
      <alignment horizontal="left"/>
      <protection hidden="1"/>
    </xf>
    <xf numFmtId="0" fontId="5" fillId="0" borderId="30" xfId="0" applyFont="1" applyFill="1" applyBorder="1" applyAlignment="1" applyProtection="1">
      <alignment horizontal="left"/>
      <protection hidden="1"/>
    </xf>
    <xf numFmtId="0" fontId="5" fillId="0" borderId="22" xfId="0" applyFont="1" applyFill="1" applyBorder="1" applyAlignment="1" applyProtection="1">
      <alignment horizontal="left"/>
      <protection hidden="1"/>
    </xf>
    <xf numFmtId="0" fontId="5" fillId="0" borderId="23" xfId="0" applyFont="1" applyFill="1" applyBorder="1" applyAlignment="1" applyProtection="1">
      <alignment horizontal="left" vertical="top"/>
      <protection hidden="1"/>
    </xf>
    <xf numFmtId="0" fontId="5" fillId="0" borderId="30" xfId="0" applyFont="1" applyFill="1" applyBorder="1" applyAlignment="1" applyProtection="1">
      <alignment horizontal="left" vertical="top"/>
      <protection hidden="1"/>
    </xf>
    <xf numFmtId="0" fontId="5" fillId="0" borderId="22" xfId="0" applyFont="1" applyFill="1" applyBorder="1" applyAlignment="1" applyProtection="1">
      <alignment horizontal="left" vertical="top"/>
      <protection hidden="1"/>
    </xf>
    <xf numFmtId="0" fontId="5" fillId="0" borderId="23" xfId="0" applyFont="1" applyFill="1" applyBorder="1" applyAlignment="1" applyProtection="1">
      <alignment horizontal="left" vertical="center"/>
      <protection hidden="1"/>
    </xf>
    <xf numFmtId="0" fontId="5" fillId="0" borderId="30" xfId="0" applyFont="1" applyFill="1" applyBorder="1" applyAlignment="1" applyProtection="1">
      <alignment horizontal="left" vertical="center"/>
      <protection hidden="1"/>
    </xf>
    <xf numFmtId="0" fontId="5" fillId="0" borderId="22" xfId="0" applyFont="1" applyFill="1" applyBorder="1" applyAlignment="1" applyProtection="1">
      <alignment horizontal="left" vertical="center"/>
      <protection hidden="1"/>
    </xf>
    <xf numFmtId="4" fontId="5" fillId="0"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right"/>
      <protection hidden="1"/>
    </xf>
    <xf numFmtId="0" fontId="0" fillId="0" borderId="30" xfId="0" applyBorder="1" applyAlignment="1">
      <alignment horizontal="right"/>
    </xf>
    <xf numFmtId="0" fontId="0" fillId="0" borderId="22" xfId="0" applyBorder="1" applyAlignment="1">
      <alignment horizontal="right"/>
    </xf>
    <xf numFmtId="0" fontId="5" fillId="0" borderId="23" xfId="0" applyFont="1" applyFill="1" applyBorder="1" applyAlignment="1" applyProtection="1">
      <alignment horizontal="right" wrapText="1"/>
      <protection hidden="1"/>
    </xf>
    <xf numFmtId="0" fontId="0" fillId="0" borderId="30" xfId="0" applyBorder="1" applyAlignment="1">
      <alignment horizontal="right" wrapText="1"/>
    </xf>
    <xf numFmtId="0" fontId="0" fillId="0" borderId="22" xfId="0" applyBorder="1" applyAlignment="1">
      <alignment horizontal="right" wrapText="1"/>
    </xf>
    <xf numFmtId="0" fontId="5" fillId="0" borderId="23" xfId="0" applyFont="1" applyFill="1" applyBorder="1" applyAlignment="1" applyProtection="1">
      <alignment horizontal="left" vertical="center" wrapText="1"/>
      <protection hidden="1"/>
    </xf>
    <xf numFmtId="0" fontId="5" fillId="0" borderId="30"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top" wrapText="1"/>
      <protection hidden="1"/>
    </xf>
    <xf numFmtId="0" fontId="5" fillId="0" borderId="30" xfId="0" applyFont="1" applyFill="1" applyBorder="1" applyAlignment="1" applyProtection="1">
      <alignment horizontal="left" vertical="top" wrapText="1"/>
      <protection hidden="1"/>
    </xf>
    <xf numFmtId="0" fontId="5" fillId="0" borderId="22" xfId="0" applyFont="1" applyFill="1" applyBorder="1" applyAlignment="1" applyProtection="1">
      <alignment horizontal="left" vertical="top" wrapText="1"/>
      <protection hidden="1"/>
    </xf>
    <xf numFmtId="164" fontId="5" fillId="0" borderId="29" xfId="4" applyFont="1" applyFill="1" applyBorder="1" applyAlignment="1" applyProtection="1">
      <alignment horizontal="right" vertical="center"/>
      <protection hidden="1"/>
    </xf>
    <xf numFmtId="164" fontId="5" fillId="0" borderId="21" xfId="4" applyFont="1" applyFill="1" applyBorder="1" applyAlignment="1" applyProtection="1">
      <alignment horizontal="right" vertical="center"/>
      <protection hidden="1"/>
    </xf>
    <xf numFmtId="164" fontId="5" fillId="0" borderId="11" xfId="4" applyFont="1" applyFill="1" applyBorder="1" applyAlignment="1" applyProtection="1">
      <alignment horizontal="right" vertical="center"/>
      <protection hidden="1"/>
    </xf>
    <xf numFmtId="10" fontId="5" fillId="0" borderId="12" xfId="0" applyNumberFormat="1" applyFont="1" applyFill="1" applyBorder="1" applyAlignment="1" applyProtection="1">
      <alignment horizontal="right"/>
      <protection hidden="1"/>
    </xf>
    <xf numFmtId="1" fontId="5" fillId="4" borderId="29" xfId="0" quotePrefix="1" applyNumberFormat="1" applyFont="1" applyFill="1" applyBorder="1" applyAlignment="1" applyProtection="1">
      <alignment horizontal="right"/>
      <protection locked="0" hidden="1"/>
    </xf>
    <xf numFmtId="1" fontId="5" fillId="4" borderId="11" xfId="0" quotePrefix="1" applyNumberFormat="1" applyFont="1" applyFill="1" applyBorder="1" applyAlignment="1" applyProtection="1">
      <alignment horizontal="right"/>
      <protection locked="0" hidden="1"/>
    </xf>
    <xf numFmtId="10" fontId="5" fillId="0" borderId="25" xfId="0" applyNumberFormat="1" applyFont="1" applyFill="1" applyBorder="1" applyAlignment="1" applyProtection="1">
      <alignment horizontal="right"/>
      <protection hidden="1"/>
    </xf>
    <xf numFmtId="10" fontId="5" fillId="0" borderId="27" xfId="0" applyNumberFormat="1" applyFont="1" applyFill="1" applyBorder="1" applyAlignment="1" applyProtection="1">
      <alignment horizontal="right"/>
      <protection hidden="1"/>
    </xf>
    <xf numFmtId="1" fontId="5" fillId="0" borderId="29" xfId="0" quotePrefix="1" applyNumberFormat="1" applyFont="1" applyFill="1" applyBorder="1" applyAlignment="1" applyProtection="1">
      <alignment horizontal="right"/>
      <protection hidden="1"/>
    </xf>
    <xf numFmtId="1" fontId="5" fillId="0" borderId="11" xfId="0" quotePrefix="1" applyNumberFormat="1" applyFont="1" applyFill="1" applyBorder="1" applyAlignment="1" applyProtection="1">
      <alignment horizontal="right"/>
      <protection hidden="1"/>
    </xf>
    <xf numFmtId="164" fontId="5" fillId="0" borderId="23" xfId="4" applyFont="1" applyFill="1" applyBorder="1" applyAlignment="1" applyProtection="1">
      <alignment horizontal="left" vertical="center" wrapText="1"/>
      <protection hidden="1"/>
    </xf>
    <xf numFmtId="164" fontId="5" fillId="0" borderId="30" xfId="4" applyFont="1" applyFill="1" applyBorder="1" applyAlignment="1" applyProtection="1">
      <alignment horizontal="left" vertical="center"/>
      <protection hidden="1"/>
    </xf>
    <xf numFmtId="164" fontId="5" fillId="0" borderId="22" xfId="4" applyFont="1" applyFill="1" applyBorder="1" applyAlignment="1" applyProtection="1">
      <alignment horizontal="left" vertical="center"/>
      <protection hidden="1"/>
    </xf>
    <xf numFmtId="0" fontId="5" fillId="0" borderId="12" xfId="0" applyFont="1" applyFill="1" applyBorder="1" applyAlignment="1" applyProtection="1">
      <alignment horizontal="left" shrinkToFit="1"/>
      <protection hidden="1"/>
    </xf>
    <xf numFmtId="4" fontId="5" fillId="0" borderId="12" xfId="0" applyNumberFormat="1" applyFont="1" applyFill="1" applyBorder="1" applyAlignment="1" applyProtection="1">
      <alignment horizontal="right"/>
      <protection locked="0" hidden="1"/>
    </xf>
    <xf numFmtId="0" fontId="5" fillId="0" borderId="22" xfId="0" applyFont="1" applyFill="1" applyBorder="1" applyAlignment="1" applyProtection="1">
      <alignment horizontal="left" shrinkToFit="1"/>
      <protection hidden="1"/>
    </xf>
    <xf numFmtId="4" fontId="5" fillId="4" borderId="23" xfId="0" applyNumberFormat="1" applyFont="1" applyFill="1" applyBorder="1" applyAlignment="1" applyProtection="1">
      <alignment horizontal="right"/>
      <protection locked="0" hidden="1"/>
    </xf>
    <xf numFmtId="4" fontId="5" fillId="4" borderId="22" xfId="0" applyNumberFormat="1" applyFont="1" applyFill="1" applyBorder="1" applyAlignment="1" applyProtection="1">
      <alignment horizontal="right"/>
      <protection locked="0" hidden="1"/>
    </xf>
    <xf numFmtId="164" fontId="19" fillId="0" borderId="23" xfId="4" applyFont="1" applyFill="1" applyBorder="1" applyAlignment="1" applyProtection="1">
      <alignment horizontal="left" vertical="center" wrapText="1"/>
      <protection hidden="1"/>
    </xf>
    <xf numFmtId="164" fontId="19" fillId="0" borderId="30" xfId="4" applyFont="1" applyFill="1" applyBorder="1" applyAlignment="1" applyProtection="1">
      <alignment horizontal="left" vertical="center" wrapText="1"/>
      <protection hidden="1"/>
    </xf>
    <xf numFmtId="164" fontId="19" fillId="0" borderId="22" xfId="4" applyFont="1" applyFill="1" applyBorder="1" applyAlignment="1" applyProtection="1">
      <alignment horizontal="left" vertical="center" wrapText="1"/>
      <protection hidden="1"/>
    </xf>
    <xf numFmtId="10" fontId="5" fillId="4" borderId="25" xfId="0" applyNumberFormat="1" applyFont="1" applyFill="1" applyBorder="1" applyAlignment="1" applyProtection="1">
      <alignment horizontal="right"/>
      <protection locked="0" hidden="1"/>
    </xf>
    <xf numFmtId="10" fontId="5" fillId="4" borderId="27" xfId="0" applyNumberFormat="1" applyFont="1" applyFill="1" applyBorder="1" applyAlignment="1" applyProtection="1">
      <alignment horizontal="right"/>
      <protection locked="0" hidden="1"/>
    </xf>
    <xf numFmtId="0" fontId="5" fillId="5" borderId="23" xfId="0" applyNumberFormat="1" applyFont="1" applyFill="1" applyBorder="1" applyAlignment="1" applyProtection="1">
      <alignment horizontal="right"/>
      <protection hidden="1"/>
    </xf>
    <xf numFmtId="0" fontId="5" fillId="5" borderId="22" xfId="0" applyNumberFormat="1" applyFont="1" applyFill="1" applyBorder="1" applyAlignment="1" applyProtection="1">
      <alignment horizontal="right"/>
      <protection hidden="1"/>
    </xf>
    <xf numFmtId="4" fontId="5" fillId="6" borderId="29" xfId="0" applyNumberFormat="1" applyFont="1" applyFill="1" applyBorder="1" applyAlignment="1" applyProtection="1">
      <alignment horizontal="right"/>
      <protection hidden="1"/>
    </xf>
    <xf numFmtId="4" fontId="5" fillId="6" borderId="11" xfId="0" applyNumberFormat="1" applyFont="1" applyFill="1" applyBorder="1" applyAlignment="1" applyProtection="1">
      <alignment horizontal="right"/>
      <protection hidden="1"/>
    </xf>
    <xf numFmtId="10" fontId="5" fillId="0" borderId="12" xfId="3" applyNumberFormat="1" applyFont="1" applyFill="1" applyBorder="1" applyAlignment="1" applyProtection="1">
      <alignment horizontal="right"/>
      <protection hidden="1"/>
    </xf>
    <xf numFmtId="4" fontId="5" fillId="0" borderId="23" xfId="0" applyNumberFormat="1" applyFont="1" applyFill="1" applyBorder="1" applyAlignment="1" applyProtection="1">
      <alignment horizontal="right"/>
      <protection hidden="1"/>
    </xf>
    <xf numFmtId="4" fontId="5" fillId="0" borderId="22" xfId="0" applyNumberFormat="1" applyFont="1" applyFill="1" applyBorder="1" applyAlignment="1" applyProtection="1">
      <alignment horizontal="right"/>
      <protection hidden="1"/>
    </xf>
    <xf numFmtId="164" fontId="5" fillId="7" borderId="29" xfId="4" applyFont="1" applyFill="1" applyBorder="1" applyAlignment="1" applyProtection="1">
      <alignment horizontal="right" vertical="center"/>
      <protection hidden="1"/>
    </xf>
    <xf numFmtId="164" fontId="5" fillId="7" borderId="21" xfId="4" applyFont="1" applyFill="1" applyBorder="1" applyAlignment="1" applyProtection="1">
      <alignment horizontal="right" vertical="center"/>
      <protection hidden="1"/>
    </xf>
    <xf numFmtId="164" fontId="5" fillId="7" borderId="11" xfId="4" applyFont="1" applyFill="1" applyBorder="1" applyAlignment="1" applyProtection="1">
      <alignment horizontal="right" vertical="center"/>
      <protection hidden="1"/>
    </xf>
    <xf numFmtId="10" fontId="5" fillId="0" borderId="23" xfId="3" applyNumberFormat="1" applyFont="1" applyFill="1" applyBorder="1" applyAlignment="1" applyProtection="1">
      <alignment horizontal="right"/>
      <protection locked="0"/>
    </xf>
    <xf numFmtId="10" fontId="5" fillId="0" borderId="22" xfId="3" applyNumberFormat="1" applyFont="1" applyFill="1" applyBorder="1" applyAlignment="1" applyProtection="1">
      <alignment horizontal="right"/>
      <protection locked="0"/>
    </xf>
    <xf numFmtId="10" fontId="5" fillId="0" borderId="23" xfId="3" applyNumberFormat="1" applyFont="1" applyFill="1" applyBorder="1" applyAlignment="1" applyProtection="1">
      <alignment horizontal="center"/>
      <protection hidden="1"/>
    </xf>
    <xf numFmtId="10" fontId="5" fillId="0" borderId="22" xfId="3" applyNumberFormat="1" applyFont="1" applyFill="1" applyBorder="1" applyAlignment="1" applyProtection="1">
      <alignment horizontal="center"/>
      <protection hidden="1"/>
    </xf>
    <xf numFmtId="0" fontId="5" fillId="0" borderId="25" xfId="0" applyFont="1" applyFill="1" applyBorder="1" applyAlignment="1" applyProtection="1">
      <alignment horizontal="left" vertical="center"/>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1" fontId="5" fillId="4" borderId="12" xfId="0" quotePrefix="1" applyNumberFormat="1" applyFont="1" applyFill="1" applyBorder="1" applyAlignment="1" applyProtection="1">
      <alignment horizontal="right"/>
      <protection locked="0"/>
    </xf>
    <xf numFmtId="1" fontId="5" fillId="4" borderId="22" xfId="0" quotePrefix="1" applyNumberFormat="1" applyFont="1" applyFill="1" applyBorder="1" applyAlignment="1" applyProtection="1">
      <alignment horizontal="right"/>
      <protection locked="0"/>
    </xf>
    <xf numFmtId="164" fontId="5" fillId="0" borderId="25" xfId="4" applyFont="1" applyFill="1" applyBorder="1" applyAlignment="1" applyProtection="1">
      <alignment horizontal="left" vertical="center" wrapText="1"/>
      <protection hidden="1"/>
    </xf>
    <xf numFmtId="164" fontId="5" fillId="0" borderId="26" xfId="4" applyFont="1" applyFill="1" applyBorder="1" applyAlignment="1" applyProtection="1">
      <alignment horizontal="left" vertical="center"/>
      <protection hidden="1"/>
    </xf>
    <xf numFmtId="164" fontId="5" fillId="0" borderId="27" xfId="4" applyFont="1" applyFill="1" applyBorder="1" applyAlignment="1" applyProtection="1">
      <alignment horizontal="left" vertical="center"/>
      <protection hidden="1"/>
    </xf>
    <xf numFmtId="0" fontId="5" fillId="0" borderId="23" xfId="0" applyFont="1" applyFill="1" applyBorder="1" applyAlignment="1" applyProtection="1">
      <alignment horizontal="left" vertical="center" wrapText="1" shrinkToFit="1"/>
      <protection hidden="1"/>
    </xf>
    <xf numFmtId="0" fontId="5" fillId="0" borderId="30" xfId="0" applyFont="1" applyFill="1" applyBorder="1" applyAlignment="1" applyProtection="1">
      <alignment horizontal="left" vertical="center" shrinkToFit="1"/>
      <protection hidden="1"/>
    </xf>
    <xf numFmtId="0" fontId="5" fillId="0" borderId="22" xfId="0" applyFont="1" applyFill="1" applyBorder="1" applyAlignment="1" applyProtection="1">
      <alignment horizontal="left" vertical="center" shrinkToFit="1"/>
      <protection hidden="1"/>
    </xf>
    <xf numFmtId="0" fontId="5" fillId="0" borderId="23" xfId="0" applyFont="1" applyFill="1" applyBorder="1" applyAlignment="1" applyProtection="1">
      <alignment horizontal="left" vertical="center" shrinkToFit="1"/>
      <protection hidden="1"/>
    </xf>
    <xf numFmtId="4" fontId="5" fillId="4" borderId="12" xfId="0" applyNumberFormat="1" applyFont="1" applyFill="1" applyBorder="1" applyAlignment="1" applyProtection="1">
      <alignment horizontal="right"/>
      <protection locked="0" hidden="1"/>
    </xf>
    <xf numFmtId="0" fontId="16" fillId="0" borderId="30" xfId="0" applyFont="1" applyFill="1" applyBorder="1" applyAlignment="1" applyProtection="1">
      <alignment horizontal="left" vertical="center" shrinkToFit="1"/>
      <protection hidden="1"/>
    </xf>
    <xf numFmtId="0" fontId="16" fillId="0" borderId="22" xfId="0" applyFont="1" applyFill="1" applyBorder="1" applyAlignment="1" applyProtection="1">
      <alignment horizontal="left" vertical="center" shrinkToFit="1"/>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shrinkToFit="1"/>
      <protection hidden="1"/>
    </xf>
    <xf numFmtId="0" fontId="5" fillId="0" borderId="30" xfId="0" applyFont="1" applyFill="1" applyBorder="1" applyAlignment="1" applyProtection="1">
      <alignment horizontal="center" vertical="center" wrapText="1" shrinkToFit="1"/>
      <protection hidden="1"/>
    </xf>
    <xf numFmtId="0" fontId="5" fillId="0" borderId="22" xfId="0" applyFont="1" applyFill="1" applyBorder="1" applyAlignment="1" applyProtection="1">
      <alignment horizontal="center" vertical="center" wrapText="1" shrinkToFit="1"/>
      <protection hidden="1"/>
    </xf>
    <xf numFmtId="10" fontId="5" fillId="3" borderId="23" xfId="3" applyNumberFormat="1" applyFont="1" applyFill="1" applyBorder="1" applyAlignment="1" applyProtection="1">
      <alignment horizontal="right"/>
      <protection locked="0"/>
    </xf>
    <xf numFmtId="10" fontId="5" fillId="3" borderId="22" xfId="3" applyNumberFormat="1" applyFont="1" applyFill="1" applyBorder="1" applyAlignment="1" applyProtection="1">
      <alignment horizontal="right"/>
      <protection locked="0"/>
    </xf>
    <xf numFmtId="0" fontId="5" fillId="3" borderId="36" xfId="0" applyFont="1" applyFill="1" applyBorder="1" applyAlignment="1" applyProtection="1">
      <alignment horizontal="center" vertical="center" wrapText="1"/>
      <protection hidden="1"/>
    </xf>
    <xf numFmtId="0" fontId="5" fillId="4" borderId="0" xfId="2" applyFont="1" applyFill="1" applyAlignment="1" applyProtection="1">
      <protection hidden="1"/>
    </xf>
    <xf numFmtId="0" fontId="22" fillId="3" borderId="0" xfId="2" applyFont="1" applyFill="1" applyAlignment="1" applyProtection="1">
      <protection hidden="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L$22" fmlaRange="$AR$7:$AR$8" sel="1" val="0"/>
</file>

<file path=xl/ctrlProps/ctrlProp3.xml><?xml version="1.0" encoding="utf-8"?>
<formControlPr xmlns="http://schemas.microsoft.com/office/spreadsheetml/2009/9/main" objectType="Drop" dropLines="40" dropStyle="combo" dx="22" fmlaLink="$H$13" fmlaRange="$AA$6:$AA$7"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9525</xdr:colOff>
          <xdr:row>21</xdr:row>
          <xdr:rowOff>9525</xdr:rowOff>
        </xdr:from>
        <xdr:to>
          <xdr:col>13</xdr:col>
          <xdr:colOff>152400</xdr:colOff>
          <xdr:row>21</xdr:row>
          <xdr:rowOff>180975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14</xdr:col>
      <xdr:colOff>19050</xdr:colOff>
      <xdr:row>5</xdr:row>
      <xdr:rowOff>19050</xdr:rowOff>
    </xdr:from>
    <xdr:to>
      <xdr:col>29</xdr:col>
      <xdr:colOff>544286</xdr:colOff>
      <xdr:row>14</xdr:row>
      <xdr:rowOff>172811</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800100"/>
          <a:ext cx="134016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0.3</v>
      </c>
      <c r="I6" s="85"/>
      <c r="J6" s="53"/>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494000</v>
      </c>
      <c r="I7" s="86"/>
      <c r="J7" s="53"/>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53"/>
      <c r="K8" s="31"/>
      <c r="L8" s="31"/>
      <c r="M8" s="31"/>
      <c r="N8" s="31"/>
      <c r="O8" s="31"/>
      <c r="P8" s="2"/>
      <c r="Q8" s="2"/>
      <c r="S8" s="18"/>
      <c r="T8" s="18"/>
      <c r="U8" s="18"/>
      <c r="V8" s="18"/>
      <c r="W8" s="17"/>
      <c r="X8" s="1"/>
      <c r="Y8" s="1"/>
    </row>
    <row r="9" spans="1:28" x14ac:dyDescent="0.25">
      <c r="A9" s="89" t="s">
        <v>50</v>
      </c>
      <c r="B9" s="90"/>
      <c r="C9" s="90"/>
      <c r="D9" s="90"/>
      <c r="E9" s="90"/>
      <c r="F9" s="90"/>
      <c r="G9" s="90"/>
      <c r="H9" s="91">
        <v>9.9000000000000005E-2</v>
      </c>
      <c r="I9" s="92"/>
      <c r="J9" s="53"/>
      <c r="K9" s="31"/>
      <c r="L9" s="31"/>
      <c r="M9" s="31"/>
      <c r="N9" s="31"/>
      <c r="O9" s="31"/>
      <c r="P9" s="2"/>
      <c r="Q9" s="2"/>
      <c r="S9" s="18"/>
      <c r="T9" s="18"/>
      <c r="U9" s="18"/>
      <c r="V9" s="18"/>
      <c r="W9" s="24"/>
      <c r="X9" s="1"/>
      <c r="Y9" s="1"/>
    </row>
    <row r="10" spans="1:28" x14ac:dyDescent="0.25">
      <c r="A10" s="93" t="s">
        <v>51</v>
      </c>
      <c r="B10" s="94"/>
      <c r="C10" s="94"/>
      <c r="D10" s="94"/>
      <c r="E10" s="94"/>
      <c r="F10" s="94"/>
      <c r="G10" s="94"/>
      <c r="H10" s="95">
        <v>24</v>
      </c>
      <c r="I10" s="96"/>
      <c r="J10" s="53"/>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53"/>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216</v>
      </c>
      <c r="I12" s="96"/>
      <c r="J12" s="53"/>
      <c r="K12" s="31"/>
      <c r="L12" s="31"/>
      <c r="M12" s="31"/>
      <c r="N12" s="31"/>
      <c r="O12" s="31"/>
      <c r="P12" s="2"/>
      <c r="Q12" s="2"/>
      <c r="S12" s="18"/>
      <c r="T12" s="18"/>
      <c r="U12" s="18"/>
      <c r="V12" s="18"/>
      <c r="W12" s="24"/>
      <c r="X12" s="1"/>
      <c r="Y12" s="1"/>
    </row>
    <row r="13" spans="1:28"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2058.3333333333335</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897536.25000000594</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1391536.2500000058</v>
      </c>
      <c r="J66" s="41"/>
      <c r="K66" s="41"/>
    </row>
    <row r="67" spans="1:11" ht="25.5" customHeight="1" x14ac:dyDescent="0.25">
      <c r="A67" s="124" t="s">
        <v>45</v>
      </c>
      <c r="B67" s="124"/>
      <c r="C67" s="124"/>
      <c r="D67" s="124"/>
      <c r="E67" s="124"/>
      <c r="F67" s="124"/>
      <c r="G67" s="124"/>
      <c r="H67" s="124"/>
      <c r="I67" s="52">
        <f ca="1">XIRR(C77:C317,B77:B317)</f>
        <v>0.17620016932487489</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-489554</v>
      </c>
    </row>
    <row r="78" spans="1:11" hidden="1" x14ac:dyDescent="0.25">
      <c r="A78" s="4">
        <v>1</v>
      </c>
      <c r="B78" s="37">
        <f ca="1">EDATE(B77,1)</f>
        <v>44296</v>
      </c>
      <c r="C78" s="38">
        <f t="shared" ref="C78:C89" si="63">D21</f>
        <v>6133.8333333333339</v>
      </c>
      <c r="D78" s="23">
        <f>C78-C79</f>
        <v>16.981250000000728</v>
      </c>
    </row>
    <row r="79" spans="1:11" hidden="1" x14ac:dyDescent="0.25">
      <c r="A79" s="4">
        <v>2</v>
      </c>
      <c r="B79" s="37">
        <f ca="1">EDATE(B78,1)</f>
        <v>44326</v>
      </c>
      <c r="C79" s="38">
        <f t="shared" si="63"/>
        <v>6116.8520833333332</v>
      </c>
      <c r="D79" s="23">
        <f t="shared" ref="D79:D142" si="64">C79-C80</f>
        <v>16.981249999998909</v>
      </c>
    </row>
    <row r="80" spans="1:11" hidden="1" x14ac:dyDescent="0.25">
      <c r="A80" s="4">
        <v>3</v>
      </c>
      <c r="B80" s="37">
        <f t="shared" ref="B80:B143" ca="1" si="65">EDATE(B79,1)</f>
        <v>44357</v>
      </c>
      <c r="C80" s="38">
        <f t="shared" si="63"/>
        <v>6099.8708333333343</v>
      </c>
      <c r="D80" s="23">
        <f t="shared" si="64"/>
        <v>16.981250000000728</v>
      </c>
    </row>
    <row r="81" spans="1:4" hidden="1" x14ac:dyDescent="0.25">
      <c r="A81" s="4">
        <v>4</v>
      </c>
      <c r="B81" s="37">
        <f t="shared" ca="1" si="65"/>
        <v>44387</v>
      </c>
      <c r="C81" s="38">
        <f t="shared" si="63"/>
        <v>6082.8895833333336</v>
      </c>
      <c r="D81" s="23">
        <f t="shared" si="64"/>
        <v>16.981249999998909</v>
      </c>
    </row>
    <row r="82" spans="1:4" hidden="1" x14ac:dyDescent="0.25">
      <c r="A82" s="4">
        <v>5</v>
      </c>
      <c r="B82" s="37">
        <f t="shared" ca="1" si="65"/>
        <v>44418</v>
      </c>
      <c r="C82" s="38">
        <f t="shared" si="63"/>
        <v>6065.9083333333347</v>
      </c>
      <c r="D82" s="23">
        <f t="shared" si="64"/>
        <v>16.981250000000728</v>
      </c>
    </row>
    <row r="83" spans="1:4" hidden="1" x14ac:dyDescent="0.25">
      <c r="A83" s="4">
        <v>6</v>
      </c>
      <c r="B83" s="37">
        <f t="shared" ca="1" si="65"/>
        <v>44449</v>
      </c>
      <c r="C83" s="38">
        <f t="shared" si="63"/>
        <v>6048.9270833333339</v>
      </c>
      <c r="D83" s="23">
        <f t="shared" si="64"/>
        <v>16.981249999998909</v>
      </c>
    </row>
    <row r="84" spans="1:4" hidden="1" x14ac:dyDescent="0.25">
      <c r="A84" s="4">
        <v>7</v>
      </c>
      <c r="B84" s="37">
        <f t="shared" ca="1" si="65"/>
        <v>44479</v>
      </c>
      <c r="C84" s="38">
        <f t="shared" si="63"/>
        <v>6031.945833333335</v>
      </c>
      <c r="D84" s="23">
        <f t="shared" si="64"/>
        <v>16.981250000000728</v>
      </c>
    </row>
    <row r="85" spans="1:4" hidden="1" x14ac:dyDescent="0.25">
      <c r="A85" s="4">
        <v>8</v>
      </c>
      <c r="B85" s="37">
        <f t="shared" ca="1" si="65"/>
        <v>44510</v>
      </c>
      <c r="C85" s="38">
        <f t="shared" si="63"/>
        <v>6014.9645833333343</v>
      </c>
      <c r="D85" s="23">
        <f t="shared" si="64"/>
        <v>16.981249999998909</v>
      </c>
    </row>
    <row r="86" spans="1:4" hidden="1" x14ac:dyDescent="0.25">
      <c r="A86" s="4">
        <v>9</v>
      </c>
      <c r="B86" s="37">
        <f t="shared" ca="1" si="65"/>
        <v>44540</v>
      </c>
      <c r="C86" s="38">
        <f t="shared" si="63"/>
        <v>5997.9833333333354</v>
      </c>
      <c r="D86" s="23">
        <f t="shared" si="64"/>
        <v>16.981250000000728</v>
      </c>
    </row>
    <row r="87" spans="1:4" hidden="1" x14ac:dyDescent="0.25">
      <c r="A87" s="4">
        <v>10</v>
      </c>
      <c r="B87" s="37">
        <f t="shared" ca="1" si="65"/>
        <v>44571</v>
      </c>
      <c r="C87" s="38">
        <f t="shared" si="63"/>
        <v>5981.0020833333347</v>
      </c>
      <c r="D87" s="23">
        <f t="shared" si="64"/>
        <v>16.981249999998909</v>
      </c>
    </row>
    <row r="88" spans="1:4" hidden="1" x14ac:dyDescent="0.25">
      <c r="A88" s="4">
        <v>11</v>
      </c>
      <c r="B88" s="37">
        <f t="shared" ca="1" si="65"/>
        <v>44602</v>
      </c>
      <c r="C88" s="38">
        <f t="shared" si="63"/>
        <v>5964.0208333333358</v>
      </c>
      <c r="D88" s="23">
        <f t="shared" si="64"/>
        <v>16.981250000000728</v>
      </c>
    </row>
    <row r="89" spans="1:4" hidden="1" x14ac:dyDescent="0.25">
      <c r="A89" s="4">
        <v>12</v>
      </c>
      <c r="B89" s="37">
        <f t="shared" ca="1" si="65"/>
        <v>44630</v>
      </c>
      <c r="C89" s="38">
        <f t="shared" si="63"/>
        <v>5947.039583333335</v>
      </c>
      <c r="D89" s="23">
        <f t="shared" si="64"/>
        <v>16.981249999998909</v>
      </c>
    </row>
    <row r="90" spans="1:4" hidden="1" x14ac:dyDescent="0.25">
      <c r="A90" s="2">
        <v>13</v>
      </c>
      <c r="B90" s="36">
        <f t="shared" ca="1" si="65"/>
        <v>44661</v>
      </c>
      <c r="C90" s="23">
        <f t="shared" ref="C90:C101" si="66">G21</f>
        <v>5930.0583333333361</v>
      </c>
      <c r="D90" s="23">
        <f t="shared" si="64"/>
        <v>16.981250000000728</v>
      </c>
    </row>
    <row r="91" spans="1:4" hidden="1" x14ac:dyDescent="0.25">
      <c r="A91" s="2">
        <v>14</v>
      </c>
      <c r="B91" s="36">
        <f t="shared" ca="1" si="65"/>
        <v>44691</v>
      </c>
      <c r="C91" s="23">
        <f t="shared" si="66"/>
        <v>5913.0770833333354</v>
      </c>
      <c r="D91" s="23">
        <f t="shared" si="64"/>
        <v>16.981249999998909</v>
      </c>
    </row>
    <row r="92" spans="1:4" hidden="1" x14ac:dyDescent="0.25">
      <c r="A92" s="2">
        <v>15</v>
      </c>
      <c r="B92" s="36">
        <f t="shared" ca="1" si="65"/>
        <v>44722</v>
      </c>
      <c r="C92" s="23">
        <f t="shared" si="66"/>
        <v>5896.0958333333365</v>
      </c>
      <c r="D92" s="23">
        <f t="shared" si="64"/>
        <v>16.981250000000728</v>
      </c>
    </row>
    <row r="93" spans="1:4" hidden="1" x14ac:dyDescent="0.25">
      <c r="A93" s="2">
        <v>16</v>
      </c>
      <c r="B93" s="36">
        <f t="shared" ca="1" si="65"/>
        <v>44752</v>
      </c>
      <c r="C93" s="23">
        <f t="shared" si="66"/>
        <v>5879.1145833333358</v>
      </c>
      <c r="D93" s="23">
        <f t="shared" si="64"/>
        <v>16.981249999998909</v>
      </c>
    </row>
    <row r="94" spans="1:4" hidden="1" x14ac:dyDescent="0.25">
      <c r="A94" s="2">
        <v>17</v>
      </c>
      <c r="B94" s="36">
        <f t="shared" ca="1" si="65"/>
        <v>44783</v>
      </c>
      <c r="C94" s="23">
        <f t="shared" si="66"/>
        <v>5862.1333333333369</v>
      </c>
      <c r="D94" s="23">
        <f t="shared" si="64"/>
        <v>16.981250000000728</v>
      </c>
    </row>
    <row r="95" spans="1:4" hidden="1" x14ac:dyDescent="0.25">
      <c r="A95" s="2">
        <v>18</v>
      </c>
      <c r="B95" s="36">
        <f t="shared" ca="1" si="65"/>
        <v>44814</v>
      </c>
      <c r="C95" s="23">
        <f t="shared" si="66"/>
        <v>5845.1520833333361</v>
      </c>
      <c r="D95" s="23">
        <f t="shared" si="64"/>
        <v>16.981249999998909</v>
      </c>
    </row>
    <row r="96" spans="1:4" hidden="1" x14ac:dyDescent="0.25">
      <c r="A96" s="2">
        <v>19</v>
      </c>
      <c r="B96" s="36">
        <f t="shared" ca="1" si="65"/>
        <v>44844</v>
      </c>
      <c r="C96" s="23">
        <f t="shared" si="66"/>
        <v>5828.1708333333372</v>
      </c>
      <c r="D96" s="23">
        <f t="shared" si="64"/>
        <v>16.981250000000728</v>
      </c>
    </row>
    <row r="97" spans="1:4" hidden="1" x14ac:dyDescent="0.25">
      <c r="A97" s="2">
        <v>20</v>
      </c>
      <c r="B97" s="36">
        <f t="shared" ca="1" si="65"/>
        <v>44875</v>
      </c>
      <c r="C97" s="23">
        <f t="shared" si="66"/>
        <v>5811.1895833333365</v>
      </c>
      <c r="D97" s="23">
        <f t="shared" si="64"/>
        <v>16.981249999999818</v>
      </c>
    </row>
    <row r="98" spans="1:4" hidden="1" x14ac:dyDescent="0.25">
      <c r="A98" s="2">
        <v>21</v>
      </c>
      <c r="B98" s="36">
        <f t="shared" ca="1" si="65"/>
        <v>44905</v>
      </c>
      <c r="C98" s="23">
        <f t="shared" si="66"/>
        <v>5794.2083333333367</v>
      </c>
      <c r="D98" s="23">
        <f t="shared" si="64"/>
        <v>16.981249999999818</v>
      </c>
    </row>
    <row r="99" spans="1:4" hidden="1" x14ac:dyDescent="0.25">
      <c r="A99" s="2">
        <v>22</v>
      </c>
      <c r="B99" s="36">
        <f t="shared" ca="1" si="65"/>
        <v>44936</v>
      </c>
      <c r="C99" s="23">
        <f t="shared" si="66"/>
        <v>5777.2270833333369</v>
      </c>
      <c r="D99" s="23">
        <f t="shared" si="64"/>
        <v>16.981249999999818</v>
      </c>
    </row>
    <row r="100" spans="1:4" hidden="1" x14ac:dyDescent="0.25">
      <c r="A100" s="2">
        <v>23</v>
      </c>
      <c r="B100" s="36">
        <f t="shared" ca="1" si="65"/>
        <v>44967</v>
      </c>
      <c r="C100" s="23">
        <f t="shared" si="66"/>
        <v>5760.245833333337</v>
      </c>
      <c r="D100" s="23">
        <f t="shared" si="64"/>
        <v>16.981249999999818</v>
      </c>
    </row>
    <row r="101" spans="1:4" hidden="1" x14ac:dyDescent="0.25">
      <c r="A101" s="2">
        <v>24</v>
      </c>
      <c r="B101" s="36">
        <f t="shared" ca="1" si="65"/>
        <v>44995</v>
      </c>
      <c r="C101" s="23">
        <f t="shared" si="66"/>
        <v>5743.2645833333372</v>
      </c>
      <c r="D101" s="23">
        <f t="shared" si="64"/>
        <v>-3688.0187500000047</v>
      </c>
    </row>
    <row r="102" spans="1:4" hidden="1" x14ac:dyDescent="0.25">
      <c r="A102" s="2">
        <v>25</v>
      </c>
      <c r="B102" s="36">
        <f t="shared" ca="1" si="65"/>
        <v>45026</v>
      </c>
      <c r="C102" s="23">
        <f t="shared" ref="C102:C113" si="67">J21</f>
        <v>9431.2833333333419</v>
      </c>
      <c r="D102" s="23">
        <f t="shared" si="64"/>
        <v>34.134027777778101</v>
      </c>
    </row>
    <row r="103" spans="1:4" hidden="1" x14ac:dyDescent="0.25">
      <c r="A103" s="2">
        <v>26</v>
      </c>
      <c r="B103" s="36">
        <f t="shared" ca="1" si="65"/>
        <v>45056</v>
      </c>
      <c r="C103" s="23">
        <f t="shared" si="67"/>
        <v>9397.1493055555638</v>
      </c>
      <c r="D103" s="23">
        <f t="shared" si="64"/>
        <v>34.134027777776282</v>
      </c>
    </row>
    <row r="104" spans="1:4" hidden="1" x14ac:dyDescent="0.25">
      <c r="A104" s="2">
        <v>27</v>
      </c>
      <c r="B104" s="36">
        <f t="shared" ca="1" si="65"/>
        <v>45087</v>
      </c>
      <c r="C104" s="23">
        <f t="shared" si="67"/>
        <v>9363.0152777777876</v>
      </c>
      <c r="D104" s="23">
        <f t="shared" si="64"/>
        <v>34.134027777778101</v>
      </c>
    </row>
    <row r="105" spans="1:4" hidden="1" x14ac:dyDescent="0.25">
      <c r="A105" s="2">
        <v>28</v>
      </c>
      <c r="B105" s="36">
        <f t="shared" ca="1" si="65"/>
        <v>45117</v>
      </c>
      <c r="C105" s="23">
        <f t="shared" si="67"/>
        <v>9328.8812500000095</v>
      </c>
      <c r="D105" s="23">
        <f t="shared" si="64"/>
        <v>34.134027777778101</v>
      </c>
    </row>
    <row r="106" spans="1:4" hidden="1" x14ac:dyDescent="0.25">
      <c r="A106" s="2">
        <v>29</v>
      </c>
      <c r="B106" s="36">
        <f t="shared" ca="1" si="65"/>
        <v>45148</v>
      </c>
      <c r="C106" s="23">
        <f t="shared" si="67"/>
        <v>9294.7472222222314</v>
      </c>
      <c r="D106" s="23">
        <f t="shared" si="64"/>
        <v>34.134027777776282</v>
      </c>
    </row>
    <row r="107" spans="1:4" hidden="1" x14ac:dyDescent="0.25">
      <c r="A107" s="2">
        <v>30</v>
      </c>
      <c r="B107" s="36">
        <f t="shared" ca="1" si="65"/>
        <v>45179</v>
      </c>
      <c r="C107" s="23">
        <f t="shared" si="67"/>
        <v>9260.6131944444551</v>
      </c>
      <c r="D107" s="23">
        <f t="shared" si="64"/>
        <v>34.134027777778101</v>
      </c>
    </row>
    <row r="108" spans="1:4" hidden="1" x14ac:dyDescent="0.25">
      <c r="A108" s="2">
        <v>31</v>
      </c>
      <c r="B108" s="36">
        <f t="shared" ca="1" si="65"/>
        <v>45209</v>
      </c>
      <c r="C108" s="23">
        <f t="shared" si="67"/>
        <v>9226.479166666677</v>
      </c>
      <c r="D108" s="23">
        <f t="shared" si="64"/>
        <v>34.134027777776282</v>
      </c>
    </row>
    <row r="109" spans="1:4" hidden="1" x14ac:dyDescent="0.25">
      <c r="A109" s="2">
        <v>32</v>
      </c>
      <c r="B109" s="36">
        <f t="shared" ca="1" si="65"/>
        <v>45240</v>
      </c>
      <c r="C109" s="23">
        <f t="shared" si="67"/>
        <v>9192.3451388889007</v>
      </c>
      <c r="D109" s="23">
        <f t="shared" si="64"/>
        <v>34.134027777778101</v>
      </c>
    </row>
    <row r="110" spans="1:4" hidden="1" x14ac:dyDescent="0.25">
      <c r="A110" s="2">
        <v>33</v>
      </c>
      <c r="B110" s="36">
        <f t="shared" ca="1" si="65"/>
        <v>45270</v>
      </c>
      <c r="C110" s="23">
        <f t="shared" si="67"/>
        <v>9158.2111111111226</v>
      </c>
      <c r="D110" s="23">
        <f t="shared" si="64"/>
        <v>34.134027777778101</v>
      </c>
    </row>
    <row r="111" spans="1:4" hidden="1" x14ac:dyDescent="0.25">
      <c r="A111" s="2">
        <v>34</v>
      </c>
      <c r="B111" s="36">
        <f t="shared" ca="1" si="65"/>
        <v>45301</v>
      </c>
      <c r="C111" s="23">
        <f t="shared" si="67"/>
        <v>9124.0770833333445</v>
      </c>
      <c r="D111" s="23">
        <f t="shared" si="64"/>
        <v>34.134027777776282</v>
      </c>
    </row>
    <row r="112" spans="1:4" hidden="1" x14ac:dyDescent="0.25">
      <c r="A112" s="2">
        <v>35</v>
      </c>
      <c r="B112" s="36">
        <f t="shared" ca="1" si="65"/>
        <v>45332</v>
      </c>
      <c r="C112" s="23">
        <f t="shared" si="67"/>
        <v>9089.9430555555682</v>
      </c>
      <c r="D112" s="23">
        <f t="shared" si="64"/>
        <v>34.134027777778101</v>
      </c>
    </row>
    <row r="113" spans="1:4" hidden="1" x14ac:dyDescent="0.25">
      <c r="A113" s="2">
        <v>36</v>
      </c>
      <c r="B113" s="36">
        <f t="shared" ca="1" si="65"/>
        <v>45361</v>
      </c>
      <c r="C113" s="23">
        <f t="shared" si="67"/>
        <v>9055.8090277777901</v>
      </c>
      <c r="D113" s="23">
        <f t="shared" si="64"/>
        <v>34.134027777778101</v>
      </c>
    </row>
    <row r="114" spans="1:4" hidden="1" x14ac:dyDescent="0.25">
      <c r="A114" s="2">
        <v>37</v>
      </c>
      <c r="B114" s="36">
        <f t="shared" ca="1" si="65"/>
        <v>45392</v>
      </c>
      <c r="C114" s="23">
        <f t="shared" ref="C114:C125" si="68">M21</f>
        <v>9021.675000000012</v>
      </c>
      <c r="D114" s="23">
        <f t="shared" si="64"/>
        <v>34.134027777776282</v>
      </c>
    </row>
    <row r="115" spans="1:4" hidden="1" x14ac:dyDescent="0.25">
      <c r="A115" s="2">
        <v>38</v>
      </c>
      <c r="B115" s="36">
        <f t="shared" ca="1" si="65"/>
        <v>45422</v>
      </c>
      <c r="C115" s="23">
        <f t="shared" si="68"/>
        <v>8987.5409722222357</v>
      </c>
      <c r="D115" s="23">
        <f t="shared" si="64"/>
        <v>34.134027777778101</v>
      </c>
    </row>
    <row r="116" spans="1:4" hidden="1" x14ac:dyDescent="0.25">
      <c r="A116" s="2">
        <v>39</v>
      </c>
      <c r="B116" s="36">
        <f t="shared" ca="1" si="65"/>
        <v>45453</v>
      </c>
      <c r="C116" s="23">
        <f t="shared" si="68"/>
        <v>8953.4069444444576</v>
      </c>
      <c r="D116" s="23">
        <f t="shared" si="64"/>
        <v>34.134027777778101</v>
      </c>
    </row>
    <row r="117" spans="1:4" hidden="1" x14ac:dyDescent="0.25">
      <c r="A117" s="2">
        <v>40</v>
      </c>
      <c r="B117" s="36">
        <f t="shared" ca="1" si="65"/>
        <v>45483</v>
      </c>
      <c r="C117" s="23">
        <f t="shared" si="68"/>
        <v>8919.2729166666795</v>
      </c>
      <c r="D117" s="23">
        <f t="shared" si="64"/>
        <v>34.134027777776282</v>
      </c>
    </row>
    <row r="118" spans="1:4" hidden="1" x14ac:dyDescent="0.25">
      <c r="A118" s="2">
        <v>41</v>
      </c>
      <c r="B118" s="36">
        <f t="shared" ca="1" si="65"/>
        <v>45514</v>
      </c>
      <c r="C118" s="23">
        <f t="shared" si="68"/>
        <v>8885.1388888889032</v>
      </c>
      <c r="D118" s="23">
        <f t="shared" si="64"/>
        <v>34.134027777778101</v>
      </c>
    </row>
    <row r="119" spans="1:4" hidden="1" x14ac:dyDescent="0.25">
      <c r="A119" s="2">
        <v>42</v>
      </c>
      <c r="B119" s="36">
        <f t="shared" ca="1" si="65"/>
        <v>45545</v>
      </c>
      <c r="C119" s="23">
        <f t="shared" si="68"/>
        <v>8851.0048611111251</v>
      </c>
      <c r="D119" s="23">
        <f t="shared" si="64"/>
        <v>34.134027777778101</v>
      </c>
    </row>
    <row r="120" spans="1:4" hidden="1" x14ac:dyDescent="0.25">
      <c r="A120" s="2">
        <v>43</v>
      </c>
      <c r="B120" s="36">
        <f t="shared" ca="1" si="65"/>
        <v>45575</v>
      </c>
      <c r="C120" s="23">
        <f t="shared" si="68"/>
        <v>8816.870833333347</v>
      </c>
      <c r="D120" s="23">
        <f t="shared" si="64"/>
        <v>34.134027777776282</v>
      </c>
    </row>
    <row r="121" spans="1:4" hidden="1" x14ac:dyDescent="0.25">
      <c r="A121" s="2">
        <v>44</v>
      </c>
      <c r="B121" s="36">
        <f t="shared" ca="1" si="65"/>
        <v>45606</v>
      </c>
      <c r="C121" s="23">
        <f t="shared" si="68"/>
        <v>8782.7368055555708</v>
      </c>
      <c r="D121" s="23">
        <f t="shared" si="64"/>
        <v>34.134027777778101</v>
      </c>
    </row>
    <row r="122" spans="1:4" hidden="1" x14ac:dyDescent="0.25">
      <c r="A122" s="2">
        <v>45</v>
      </c>
      <c r="B122" s="36">
        <f t="shared" ca="1" si="65"/>
        <v>45636</v>
      </c>
      <c r="C122" s="23">
        <f t="shared" si="68"/>
        <v>8748.6027777777927</v>
      </c>
      <c r="D122" s="23">
        <f t="shared" si="64"/>
        <v>34.134027777778101</v>
      </c>
    </row>
    <row r="123" spans="1:4" hidden="1" x14ac:dyDescent="0.25">
      <c r="A123" s="2">
        <v>46</v>
      </c>
      <c r="B123" s="36">
        <f t="shared" ca="1" si="65"/>
        <v>45667</v>
      </c>
      <c r="C123" s="23">
        <f t="shared" si="68"/>
        <v>8714.4687500000146</v>
      </c>
      <c r="D123" s="23">
        <f t="shared" si="64"/>
        <v>34.134027777776282</v>
      </c>
    </row>
    <row r="124" spans="1:4" hidden="1" x14ac:dyDescent="0.25">
      <c r="A124" s="2">
        <v>47</v>
      </c>
      <c r="B124" s="36">
        <f t="shared" ca="1" si="65"/>
        <v>45698</v>
      </c>
      <c r="C124" s="23">
        <f t="shared" si="68"/>
        <v>8680.3347222222383</v>
      </c>
      <c r="D124" s="23">
        <f t="shared" si="64"/>
        <v>34.134027777778101</v>
      </c>
    </row>
    <row r="125" spans="1:4" hidden="1" x14ac:dyDescent="0.25">
      <c r="A125" s="2">
        <v>48</v>
      </c>
      <c r="B125" s="36">
        <f t="shared" ca="1" si="65"/>
        <v>45726</v>
      </c>
      <c r="C125" s="23">
        <f t="shared" si="68"/>
        <v>8646.2006944444602</v>
      </c>
      <c r="D125" s="23">
        <f t="shared" si="64"/>
        <v>34.134027777776282</v>
      </c>
    </row>
    <row r="126" spans="1:4" hidden="1" x14ac:dyDescent="0.25">
      <c r="A126" s="2">
        <v>49</v>
      </c>
      <c r="B126" s="36">
        <f t="shared" ca="1" si="65"/>
        <v>45757</v>
      </c>
      <c r="C126" s="23">
        <f t="shared" ref="C126:C137" si="69">P21</f>
        <v>8612.0666666666839</v>
      </c>
      <c r="D126" s="23">
        <f t="shared" si="64"/>
        <v>34.134027777778101</v>
      </c>
    </row>
    <row r="127" spans="1:4" hidden="1" x14ac:dyDescent="0.25">
      <c r="A127" s="2">
        <v>50</v>
      </c>
      <c r="B127" s="36">
        <f t="shared" ca="1" si="65"/>
        <v>45787</v>
      </c>
      <c r="C127" s="23">
        <f t="shared" si="69"/>
        <v>8577.9326388889058</v>
      </c>
      <c r="D127" s="23">
        <f t="shared" si="64"/>
        <v>34.134027777778101</v>
      </c>
    </row>
    <row r="128" spans="1:4" hidden="1" x14ac:dyDescent="0.25">
      <c r="A128" s="2">
        <v>51</v>
      </c>
      <c r="B128" s="36">
        <f t="shared" ca="1" si="65"/>
        <v>45818</v>
      </c>
      <c r="C128" s="23">
        <f t="shared" si="69"/>
        <v>8543.7986111111277</v>
      </c>
      <c r="D128" s="23">
        <f t="shared" si="64"/>
        <v>34.134027777776282</v>
      </c>
    </row>
    <row r="129" spans="1:4" hidden="1" x14ac:dyDescent="0.25">
      <c r="A129" s="2">
        <v>52</v>
      </c>
      <c r="B129" s="36">
        <f t="shared" ca="1" si="65"/>
        <v>45848</v>
      </c>
      <c r="C129" s="23">
        <f t="shared" si="69"/>
        <v>8509.6645833333514</v>
      </c>
      <c r="D129" s="23">
        <f t="shared" si="64"/>
        <v>34.134027777778101</v>
      </c>
    </row>
    <row r="130" spans="1:4" hidden="1" x14ac:dyDescent="0.25">
      <c r="A130" s="2">
        <v>53</v>
      </c>
      <c r="B130" s="36">
        <f t="shared" ca="1" si="65"/>
        <v>45879</v>
      </c>
      <c r="C130" s="23">
        <f t="shared" si="69"/>
        <v>8475.5305555555733</v>
      </c>
      <c r="D130" s="23">
        <f t="shared" si="64"/>
        <v>34.134027777778101</v>
      </c>
    </row>
    <row r="131" spans="1:4" hidden="1" x14ac:dyDescent="0.25">
      <c r="A131" s="2">
        <v>54</v>
      </c>
      <c r="B131" s="36">
        <f t="shared" ca="1" si="65"/>
        <v>45910</v>
      </c>
      <c r="C131" s="23">
        <f t="shared" si="69"/>
        <v>8441.3965277777952</v>
      </c>
      <c r="D131" s="23">
        <f t="shared" si="64"/>
        <v>34.134027777776282</v>
      </c>
    </row>
    <row r="132" spans="1:4" hidden="1" x14ac:dyDescent="0.25">
      <c r="A132" s="2">
        <v>55</v>
      </c>
      <c r="B132" s="36">
        <f t="shared" ca="1" si="65"/>
        <v>45940</v>
      </c>
      <c r="C132" s="23">
        <f t="shared" si="69"/>
        <v>8407.2625000000189</v>
      </c>
      <c r="D132" s="23">
        <f t="shared" si="64"/>
        <v>34.134027777778101</v>
      </c>
    </row>
    <row r="133" spans="1:4" hidden="1" x14ac:dyDescent="0.25">
      <c r="A133" s="2">
        <v>56</v>
      </c>
      <c r="B133" s="36">
        <f t="shared" ca="1" si="65"/>
        <v>45971</v>
      </c>
      <c r="C133" s="23">
        <f t="shared" si="69"/>
        <v>8373.1284722222408</v>
      </c>
      <c r="D133" s="23">
        <f t="shared" si="64"/>
        <v>34.134027777778101</v>
      </c>
    </row>
    <row r="134" spans="1:4" hidden="1" x14ac:dyDescent="0.25">
      <c r="A134" s="2">
        <v>57</v>
      </c>
      <c r="B134" s="36">
        <f t="shared" ca="1" si="65"/>
        <v>46001</v>
      </c>
      <c r="C134" s="23">
        <f t="shared" si="69"/>
        <v>8338.9944444444627</v>
      </c>
      <c r="D134" s="23">
        <f t="shared" si="64"/>
        <v>34.134027777776282</v>
      </c>
    </row>
    <row r="135" spans="1:4" hidden="1" x14ac:dyDescent="0.25">
      <c r="A135" s="2">
        <v>58</v>
      </c>
      <c r="B135" s="36">
        <f t="shared" ca="1" si="65"/>
        <v>46032</v>
      </c>
      <c r="C135" s="23">
        <f t="shared" si="69"/>
        <v>8304.8604166666864</v>
      </c>
      <c r="D135" s="23">
        <f t="shared" si="64"/>
        <v>34.134027777778101</v>
      </c>
    </row>
    <row r="136" spans="1:4" hidden="1" x14ac:dyDescent="0.25">
      <c r="A136" s="2">
        <v>59</v>
      </c>
      <c r="B136" s="36">
        <f t="shared" ca="1" si="65"/>
        <v>46063</v>
      </c>
      <c r="C136" s="23">
        <f t="shared" si="69"/>
        <v>8270.7263888889083</v>
      </c>
      <c r="D136" s="23">
        <f t="shared" si="64"/>
        <v>34.134027777778101</v>
      </c>
    </row>
    <row r="137" spans="1:4" hidden="1" x14ac:dyDescent="0.25">
      <c r="A137" s="2">
        <v>60</v>
      </c>
      <c r="B137" s="36">
        <f t="shared" ca="1" si="65"/>
        <v>46091</v>
      </c>
      <c r="C137" s="23">
        <f t="shared" si="69"/>
        <v>8236.5923611111302</v>
      </c>
      <c r="D137" s="23">
        <f t="shared" si="64"/>
        <v>34.134027777776282</v>
      </c>
    </row>
    <row r="138" spans="1:4" hidden="1" x14ac:dyDescent="0.25">
      <c r="A138" s="2">
        <v>61</v>
      </c>
      <c r="B138" s="36">
        <f t="shared" ca="1" si="65"/>
        <v>46122</v>
      </c>
      <c r="C138" s="23">
        <f t="shared" ref="C138:C149" si="70">S21</f>
        <v>8202.4583333333539</v>
      </c>
      <c r="D138" s="23">
        <f t="shared" si="64"/>
        <v>34.134027777778101</v>
      </c>
    </row>
    <row r="139" spans="1:4" hidden="1" x14ac:dyDescent="0.25">
      <c r="A139" s="2">
        <v>62</v>
      </c>
      <c r="B139" s="36">
        <f t="shared" ca="1" si="65"/>
        <v>46152</v>
      </c>
      <c r="C139" s="23">
        <f t="shared" si="70"/>
        <v>8168.3243055555758</v>
      </c>
      <c r="D139" s="23">
        <f t="shared" si="64"/>
        <v>34.134027777778101</v>
      </c>
    </row>
    <row r="140" spans="1:4" hidden="1" x14ac:dyDescent="0.25">
      <c r="A140" s="2">
        <v>63</v>
      </c>
      <c r="B140" s="36">
        <f t="shared" ca="1" si="65"/>
        <v>46183</v>
      </c>
      <c r="C140" s="23">
        <f t="shared" si="70"/>
        <v>8134.1902777777977</v>
      </c>
      <c r="D140" s="23">
        <f t="shared" si="64"/>
        <v>34.134027777776282</v>
      </c>
    </row>
    <row r="141" spans="1:4" hidden="1" x14ac:dyDescent="0.25">
      <c r="A141" s="2">
        <v>64</v>
      </c>
      <c r="B141" s="36">
        <f t="shared" ca="1" si="65"/>
        <v>46213</v>
      </c>
      <c r="C141" s="23">
        <f t="shared" si="70"/>
        <v>8100.0562500000215</v>
      </c>
      <c r="D141" s="23">
        <f t="shared" si="64"/>
        <v>34.134027777778101</v>
      </c>
    </row>
    <row r="142" spans="1:4" hidden="1" x14ac:dyDescent="0.25">
      <c r="A142" s="2">
        <v>65</v>
      </c>
      <c r="B142" s="36">
        <f t="shared" ca="1" si="65"/>
        <v>46244</v>
      </c>
      <c r="C142" s="23">
        <f t="shared" si="70"/>
        <v>8065.9222222222434</v>
      </c>
      <c r="D142" s="23">
        <f t="shared" si="64"/>
        <v>34.134027777776282</v>
      </c>
    </row>
    <row r="143" spans="1:4" hidden="1" x14ac:dyDescent="0.25">
      <c r="A143" s="2">
        <v>66</v>
      </c>
      <c r="B143" s="36">
        <f t="shared" ca="1" si="65"/>
        <v>46275</v>
      </c>
      <c r="C143" s="23">
        <f t="shared" si="70"/>
        <v>8031.7881944444671</v>
      </c>
      <c r="D143" s="23">
        <f t="shared" ref="D143:D206" si="71">C143-C144</f>
        <v>34.134027777778101</v>
      </c>
    </row>
    <row r="144" spans="1:4" hidden="1" x14ac:dyDescent="0.25">
      <c r="A144" s="2">
        <v>67</v>
      </c>
      <c r="B144" s="36">
        <f t="shared" ref="B144:B207" ca="1" si="72">EDATE(B143,1)</f>
        <v>46305</v>
      </c>
      <c r="C144" s="23">
        <f t="shared" si="70"/>
        <v>7997.654166666689</v>
      </c>
      <c r="D144" s="23">
        <f t="shared" si="71"/>
        <v>34.134027777778101</v>
      </c>
    </row>
    <row r="145" spans="1:4" hidden="1" x14ac:dyDescent="0.25">
      <c r="A145" s="2">
        <v>68</v>
      </c>
      <c r="B145" s="36">
        <f t="shared" ca="1" si="72"/>
        <v>46336</v>
      </c>
      <c r="C145" s="23">
        <f t="shared" si="70"/>
        <v>7963.5201388889109</v>
      </c>
      <c r="D145" s="23">
        <f t="shared" si="71"/>
        <v>34.134027777776282</v>
      </c>
    </row>
    <row r="146" spans="1:4" hidden="1" x14ac:dyDescent="0.25">
      <c r="A146" s="2">
        <v>69</v>
      </c>
      <c r="B146" s="36">
        <f t="shared" ca="1" si="72"/>
        <v>46366</v>
      </c>
      <c r="C146" s="23">
        <f t="shared" si="70"/>
        <v>7929.3861111111346</v>
      </c>
      <c r="D146" s="23">
        <f t="shared" si="71"/>
        <v>34.134027777778101</v>
      </c>
    </row>
    <row r="147" spans="1:4" hidden="1" x14ac:dyDescent="0.25">
      <c r="A147" s="2">
        <v>70</v>
      </c>
      <c r="B147" s="36">
        <f t="shared" ca="1" si="72"/>
        <v>46397</v>
      </c>
      <c r="C147" s="23">
        <f t="shared" si="70"/>
        <v>7895.2520833333565</v>
      </c>
      <c r="D147" s="23">
        <f t="shared" si="71"/>
        <v>34.134027777778101</v>
      </c>
    </row>
    <row r="148" spans="1:4" hidden="1" x14ac:dyDescent="0.25">
      <c r="A148" s="2">
        <v>71</v>
      </c>
      <c r="B148" s="36">
        <f t="shared" ca="1" si="72"/>
        <v>46428</v>
      </c>
      <c r="C148" s="23">
        <f t="shared" si="70"/>
        <v>7861.1180555555784</v>
      </c>
      <c r="D148" s="23">
        <f t="shared" si="71"/>
        <v>34.134027777776282</v>
      </c>
    </row>
    <row r="149" spans="1:4" hidden="1" x14ac:dyDescent="0.25">
      <c r="A149" s="2">
        <v>72</v>
      </c>
      <c r="B149" s="36">
        <f t="shared" ca="1" si="72"/>
        <v>46456</v>
      </c>
      <c r="C149" s="23">
        <f t="shared" si="70"/>
        <v>7826.9840277778021</v>
      </c>
      <c r="D149" s="23">
        <f t="shared" si="71"/>
        <v>34.134027777778101</v>
      </c>
    </row>
    <row r="150" spans="1:4" hidden="1" x14ac:dyDescent="0.25">
      <c r="A150" s="2">
        <v>73</v>
      </c>
      <c r="B150" s="36">
        <f t="shared" ca="1" si="72"/>
        <v>46487</v>
      </c>
      <c r="C150" s="23">
        <f t="shared" ref="C150:C161" si="73">V21</f>
        <v>7792.850000000024</v>
      </c>
      <c r="D150" s="23">
        <f t="shared" si="71"/>
        <v>34.134027777778101</v>
      </c>
    </row>
    <row r="151" spans="1:4" hidden="1" x14ac:dyDescent="0.25">
      <c r="A151" s="2">
        <v>74</v>
      </c>
      <c r="B151" s="36">
        <f t="shared" ca="1" si="72"/>
        <v>46517</v>
      </c>
      <c r="C151" s="23">
        <f t="shared" si="73"/>
        <v>7758.7159722222459</v>
      </c>
      <c r="D151" s="23">
        <f t="shared" si="71"/>
        <v>34.134027777776282</v>
      </c>
    </row>
    <row r="152" spans="1:4" hidden="1" x14ac:dyDescent="0.25">
      <c r="A152" s="2">
        <v>75</v>
      </c>
      <c r="B152" s="36">
        <f t="shared" ca="1" si="72"/>
        <v>46548</v>
      </c>
      <c r="C152" s="23">
        <f t="shared" si="73"/>
        <v>7724.5819444444696</v>
      </c>
      <c r="D152" s="23">
        <f t="shared" si="71"/>
        <v>34.134027777778101</v>
      </c>
    </row>
    <row r="153" spans="1:4" hidden="1" x14ac:dyDescent="0.25">
      <c r="A153" s="2">
        <v>76</v>
      </c>
      <c r="B153" s="36">
        <f t="shared" ca="1" si="72"/>
        <v>46578</v>
      </c>
      <c r="C153" s="23">
        <f t="shared" si="73"/>
        <v>7690.4479166666915</v>
      </c>
      <c r="D153" s="23">
        <f t="shared" si="71"/>
        <v>34.134027777778101</v>
      </c>
    </row>
    <row r="154" spans="1:4" hidden="1" x14ac:dyDescent="0.25">
      <c r="A154" s="2">
        <v>77</v>
      </c>
      <c r="B154" s="36">
        <f t="shared" ca="1" si="72"/>
        <v>46609</v>
      </c>
      <c r="C154" s="23">
        <f t="shared" si="73"/>
        <v>7656.3138888889134</v>
      </c>
      <c r="D154" s="23">
        <f t="shared" si="71"/>
        <v>34.134027777776282</v>
      </c>
    </row>
    <row r="155" spans="1:4" hidden="1" x14ac:dyDescent="0.25">
      <c r="A155" s="2">
        <v>78</v>
      </c>
      <c r="B155" s="36">
        <f t="shared" ca="1" si="72"/>
        <v>46640</v>
      </c>
      <c r="C155" s="23">
        <f t="shared" si="73"/>
        <v>7622.1798611111371</v>
      </c>
      <c r="D155" s="23">
        <f t="shared" si="71"/>
        <v>34.134027777778101</v>
      </c>
    </row>
    <row r="156" spans="1:4" hidden="1" x14ac:dyDescent="0.25">
      <c r="A156" s="2">
        <v>79</v>
      </c>
      <c r="B156" s="36">
        <f t="shared" ca="1" si="72"/>
        <v>46670</v>
      </c>
      <c r="C156" s="23">
        <f t="shared" si="73"/>
        <v>7588.045833333359</v>
      </c>
      <c r="D156" s="23">
        <f t="shared" si="71"/>
        <v>34.134027777778101</v>
      </c>
    </row>
    <row r="157" spans="1:4" hidden="1" x14ac:dyDescent="0.25">
      <c r="A157" s="2">
        <v>80</v>
      </c>
      <c r="B157" s="36">
        <f t="shared" ca="1" si="72"/>
        <v>46701</v>
      </c>
      <c r="C157" s="23">
        <f t="shared" si="73"/>
        <v>7553.9118055555809</v>
      </c>
      <c r="D157" s="23">
        <f t="shared" si="71"/>
        <v>34.134027777776282</v>
      </c>
    </row>
    <row r="158" spans="1:4" hidden="1" x14ac:dyDescent="0.25">
      <c r="A158" s="2">
        <v>81</v>
      </c>
      <c r="B158" s="36">
        <f t="shared" ca="1" si="72"/>
        <v>46731</v>
      </c>
      <c r="C158" s="23">
        <f t="shared" si="73"/>
        <v>7519.7777777778047</v>
      </c>
      <c r="D158" s="23">
        <f t="shared" si="71"/>
        <v>34.134027777778101</v>
      </c>
    </row>
    <row r="159" spans="1:4" hidden="1" x14ac:dyDescent="0.25">
      <c r="A159" s="2">
        <v>82</v>
      </c>
      <c r="B159" s="36">
        <f t="shared" ca="1" si="72"/>
        <v>46762</v>
      </c>
      <c r="C159" s="23">
        <f t="shared" si="73"/>
        <v>7485.6437500000266</v>
      </c>
      <c r="D159" s="23">
        <f t="shared" si="71"/>
        <v>34.134027777776282</v>
      </c>
    </row>
    <row r="160" spans="1:4" hidden="1" x14ac:dyDescent="0.25">
      <c r="A160" s="2">
        <v>83</v>
      </c>
      <c r="B160" s="36">
        <f t="shared" ca="1" si="72"/>
        <v>46793</v>
      </c>
      <c r="C160" s="23">
        <f t="shared" si="73"/>
        <v>7451.5097222222503</v>
      </c>
      <c r="D160" s="23">
        <f t="shared" si="71"/>
        <v>34.134027777778101</v>
      </c>
    </row>
    <row r="161" spans="1:4" hidden="1" x14ac:dyDescent="0.25">
      <c r="A161" s="2">
        <v>84</v>
      </c>
      <c r="B161" s="36">
        <f t="shared" ca="1" si="72"/>
        <v>46822</v>
      </c>
      <c r="C161" s="23">
        <f t="shared" si="73"/>
        <v>7417.3756944444722</v>
      </c>
      <c r="D161" s="23">
        <f t="shared" si="71"/>
        <v>34.134027777778101</v>
      </c>
    </row>
    <row r="162" spans="1:4" hidden="1" x14ac:dyDescent="0.25">
      <c r="A162" s="2">
        <v>85</v>
      </c>
      <c r="B162" s="36">
        <f t="shared" ca="1" si="72"/>
        <v>46853</v>
      </c>
      <c r="C162" s="23">
        <f t="shared" ref="C162:C173" si="74">D36</f>
        <v>7383.2416666666941</v>
      </c>
      <c r="D162" s="23">
        <f t="shared" si="71"/>
        <v>34.134027777776282</v>
      </c>
    </row>
    <row r="163" spans="1:4" hidden="1" x14ac:dyDescent="0.25">
      <c r="A163" s="2">
        <v>86</v>
      </c>
      <c r="B163" s="36">
        <f t="shared" ca="1" si="72"/>
        <v>46883</v>
      </c>
      <c r="C163" s="23">
        <f t="shared" si="74"/>
        <v>7349.1076388889178</v>
      </c>
      <c r="D163" s="23">
        <f t="shared" si="71"/>
        <v>34.134027777778101</v>
      </c>
    </row>
    <row r="164" spans="1:4" hidden="1" x14ac:dyDescent="0.25">
      <c r="A164" s="2">
        <v>87</v>
      </c>
      <c r="B164" s="36">
        <f t="shared" ca="1" si="72"/>
        <v>46914</v>
      </c>
      <c r="C164" s="23">
        <f t="shared" si="74"/>
        <v>7314.9736111111397</v>
      </c>
      <c r="D164" s="23">
        <f t="shared" si="71"/>
        <v>34.134027777778101</v>
      </c>
    </row>
    <row r="165" spans="1:4" hidden="1" x14ac:dyDescent="0.25">
      <c r="A165" s="2">
        <v>88</v>
      </c>
      <c r="B165" s="36">
        <f t="shared" ca="1" si="72"/>
        <v>46944</v>
      </c>
      <c r="C165" s="23">
        <f t="shared" si="74"/>
        <v>7280.8395833333616</v>
      </c>
      <c r="D165" s="23">
        <f t="shared" si="71"/>
        <v>34.134027777776282</v>
      </c>
    </row>
    <row r="166" spans="1:4" hidden="1" x14ac:dyDescent="0.25">
      <c r="A166" s="2">
        <v>89</v>
      </c>
      <c r="B166" s="36">
        <f t="shared" ca="1" si="72"/>
        <v>46975</v>
      </c>
      <c r="C166" s="23">
        <f t="shared" si="74"/>
        <v>7246.7055555555853</v>
      </c>
      <c r="D166" s="23">
        <f t="shared" si="71"/>
        <v>34.134027777778101</v>
      </c>
    </row>
    <row r="167" spans="1:4" hidden="1" x14ac:dyDescent="0.25">
      <c r="A167" s="2">
        <v>90</v>
      </c>
      <c r="B167" s="36">
        <f t="shared" ca="1" si="72"/>
        <v>47006</v>
      </c>
      <c r="C167" s="23">
        <f t="shared" si="74"/>
        <v>7212.5715277778072</v>
      </c>
      <c r="D167" s="23">
        <f t="shared" si="71"/>
        <v>34.134027777778101</v>
      </c>
    </row>
    <row r="168" spans="1:4" hidden="1" x14ac:dyDescent="0.25">
      <c r="A168" s="2">
        <v>91</v>
      </c>
      <c r="B168" s="36">
        <f t="shared" ca="1" si="72"/>
        <v>47036</v>
      </c>
      <c r="C168" s="23">
        <f t="shared" si="74"/>
        <v>7178.4375000000291</v>
      </c>
      <c r="D168" s="23">
        <f t="shared" si="71"/>
        <v>34.134027777776282</v>
      </c>
    </row>
    <row r="169" spans="1:4" hidden="1" x14ac:dyDescent="0.25">
      <c r="A169" s="2">
        <v>92</v>
      </c>
      <c r="B169" s="36">
        <f t="shared" ca="1" si="72"/>
        <v>47067</v>
      </c>
      <c r="C169" s="23">
        <f t="shared" si="74"/>
        <v>7144.3034722222528</v>
      </c>
      <c r="D169" s="23">
        <f t="shared" si="71"/>
        <v>34.134027777778101</v>
      </c>
    </row>
    <row r="170" spans="1:4" hidden="1" x14ac:dyDescent="0.25">
      <c r="A170" s="2">
        <v>93</v>
      </c>
      <c r="B170" s="36">
        <f t="shared" ca="1" si="72"/>
        <v>47097</v>
      </c>
      <c r="C170" s="23">
        <f t="shared" si="74"/>
        <v>7110.1694444444747</v>
      </c>
      <c r="D170" s="23">
        <f t="shared" si="71"/>
        <v>34.134027777778101</v>
      </c>
    </row>
    <row r="171" spans="1:4" hidden="1" x14ac:dyDescent="0.25">
      <c r="A171" s="2">
        <v>94</v>
      </c>
      <c r="B171" s="36">
        <f t="shared" ca="1" si="72"/>
        <v>47128</v>
      </c>
      <c r="C171" s="23">
        <f t="shared" si="74"/>
        <v>7076.0354166666966</v>
      </c>
      <c r="D171" s="23">
        <f t="shared" si="71"/>
        <v>34.134027777776282</v>
      </c>
    </row>
    <row r="172" spans="1:4" hidden="1" x14ac:dyDescent="0.25">
      <c r="A172" s="2">
        <v>95</v>
      </c>
      <c r="B172" s="36">
        <f t="shared" ca="1" si="72"/>
        <v>47159</v>
      </c>
      <c r="C172" s="23">
        <f t="shared" si="74"/>
        <v>7041.9013888889203</v>
      </c>
      <c r="D172" s="23">
        <f t="shared" si="71"/>
        <v>34.134027777778101</v>
      </c>
    </row>
    <row r="173" spans="1:4" hidden="1" x14ac:dyDescent="0.25">
      <c r="A173" s="2">
        <v>96</v>
      </c>
      <c r="B173" s="36">
        <f t="shared" ca="1" si="72"/>
        <v>47187</v>
      </c>
      <c r="C173" s="23">
        <f t="shared" si="74"/>
        <v>7007.7673611111422</v>
      </c>
      <c r="D173" s="23">
        <f t="shared" si="71"/>
        <v>34.134027777778101</v>
      </c>
    </row>
    <row r="174" spans="1:4" hidden="1" x14ac:dyDescent="0.25">
      <c r="A174" s="2">
        <v>97</v>
      </c>
      <c r="B174" s="36">
        <f t="shared" ca="1" si="72"/>
        <v>47218</v>
      </c>
      <c r="C174" s="23">
        <f t="shared" ref="C174:C185" si="75">G36</f>
        <v>6973.6333333333641</v>
      </c>
      <c r="D174" s="23">
        <f t="shared" si="71"/>
        <v>34.134027777776282</v>
      </c>
    </row>
    <row r="175" spans="1:4" hidden="1" x14ac:dyDescent="0.25">
      <c r="A175" s="2">
        <v>98</v>
      </c>
      <c r="B175" s="36">
        <f t="shared" ca="1" si="72"/>
        <v>47248</v>
      </c>
      <c r="C175" s="23">
        <f t="shared" si="75"/>
        <v>6939.4993055555879</v>
      </c>
      <c r="D175" s="23">
        <f t="shared" si="71"/>
        <v>34.134027777778101</v>
      </c>
    </row>
    <row r="176" spans="1:4" hidden="1" x14ac:dyDescent="0.25">
      <c r="A176" s="2">
        <v>99</v>
      </c>
      <c r="B176" s="36">
        <f t="shared" ca="1" si="72"/>
        <v>47279</v>
      </c>
      <c r="C176" s="23">
        <f t="shared" si="75"/>
        <v>6905.3652777778098</v>
      </c>
      <c r="D176" s="23">
        <f t="shared" si="71"/>
        <v>34.134027777776282</v>
      </c>
    </row>
    <row r="177" spans="1:4" hidden="1" x14ac:dyDescent="0.25">
      <c r="A177" s="2">
        <v>100</v>
      </c>
      <c r="B177" s="36">
        <f t="shared" ca="1" si="72"/>
        <v>47309</v>
      </c>
      <c r="C177" s="23">
        <f t="shared" si="75"/>
        <v>6871.2312500000335</v>
      </c>
      <c r="D177" s="23">
        <f t="shared" si="71"/>
        <v>34.134027777778101</v>
      </c>
    </row>
    <row r="178" spans="1:4" hidden="1" x14ac:dyDescent="0.25">
      <c r="A178" s="2">
        <v>101</v>
      </c>
      <c r="B178" s="36">
        <f t="shared" ca="1" si="72"/>
        <v>47340</v>
      </c>
      <c r="C178" s="23">
        <f t="shared" si="75"/>
        <v>6837.0972222222554</v>
      </c>
      <c r="D178" s="23">
        <f t="shared" si="71"/>
        <v>34.134027777778101</v>
      </c>
    </row>
    <row r="179" spans="1:4" hidden="1" x14ac:dyDescent="0.25">
      <c r="A179" s="2">
        <v>102</v>
      </c>
      <c r="B179" s="36">
        <f t="shared" ca="1" si="72"/>
        <v>47371</v>
      </c>
      <c r="C179" s="23">
        <f t="shared" si="75"/>
        <v>6802.9631944444773</v>
      </c>
      <c r="D179" s="23">
        <f t="shared" si="71"/>
        <v>34.134027777776282</v>
      </c>
    </row>
    <row r="180" spans="1:4" hidden="1" x14ac:dyDescent="0.25">
      <c r="A180" s="2">
        <v>103</v>
      </c>
      <c r="B180" s="36">
        <f t="shared" ca="1" si="72"/>
        <v>47401</v>
      </c>
      <c r="C180" s="23">
        <f t="shared" si="75"/>
        <v>6768.829166666701</v>
      </c>
      <c r="D180" s="23">
        <f t="shared" si="71"/>
        <v>34.134027777778101</v>
      </c>
    </row>
    <row r="181" spans="1:4" hidden="1" x14ac:dyDescent="0.25">
      <c r="A181" s="2">
        <v>104</v>
      </c>
      <c r="B181" s="36">
        <f t="shared" ca="1" si="72"/>
        <v>47432</v>
      </c>
      <c r="C181" s="23">
        <f t="shared" si="75"/>
        <v>6734.6951388889229</v>
      </c>
      <c r="D181" s="23">
        <f t="shared" si="71"/>
        <v>34.134027777778101</v>
      </c>
    </row>
    <row r="182" spans="1:4" hidden="1" x14ac:dyDescent="0.25">
      <c r="A182" s="2">
        <v>105</v>
      </c>
      <c r="B182" s="36">
        <f t="shared" ca="1" si="72"/>
        <v>47462</v>
      </c>
      <c r="C182" s="23">
        <f t="shared" si="75"/>
        <v>6700.5611111111448</v>
      </c>
      <c r="D182" s="23">
        <f t="shared" si="71"/>
        <v>34.134027777776282</v>
      </c>
    </row>
    <row r="183" spans="1:4" hidden="1" x14ac:dyDescent="0.25">
      <c r="A183" s="2">
        <v>106</v>
      </c>
      <c r="B183" s="36">
        <f t="shared" ca="1" si="72"/>
        <v>47493</v>
      </c>
      <c r="C183" s="23">
        <f t="shared" si="75"/>
        <v>6666.4270833333685</v>
      </c>
      <c r="D183" s="23">
        <f t="shared" si="71"/>
        <v>34.134027777778101</v>
      </c>
    </row>
    <row r="184" spans="1:4" hidden="1" x14ac:dyDescent="0.25">
      <c r="A184" s="2">
        <v>107</v>
      </c>
      <c r="B184" s="36">
        <f t="shared" ca="1" si="72"/>
        <v>47524</v>
      </c>
      <c r="C184" s="23">
        <f t="shared" si="75"/>
        <v>6632.2930555555904</v>
      </c>
      <c r="D184" s="23">
        <f t="shared" si="71"/>
        <v>34.134027777778101</v>
      </c>
    </row>
    <row r="185" spans="1:4" hidden="1" x14ac:dyDescent="0.25">
      <c r="A185" s="2">
        <v>108</v>
      </c>
      <c r="B185" s="36">
        <f t="shared" ca="1" si="72"/>
        <v>47552</v>
      </c>
      <c r="C185" s="23">
        <f t="shared" si="75"/>
        <v>6598.1590277778123</v>
      </c>
      <c r="D185" s="23">
        <f t="shared" si="71"/>
        <v>34.134027777776282</v>
      </c>
    </row>
    <row r="186" spans="1:4" hidden="1" x14ac:dyDescent="0.25">
      <c r="A186" s="2">
        <v>109</v>
      </c>
      <c r="B186" s="36">
        <f t="shared" ca="1" si="72"/>
        <v>47583</v>
      </c>
      <c r="C186" s="23">
        <f t="shared" ref="C186:C197" si="76">J36</f>
        <v>6564.025000000036</v>
      </c>
      <c r="D186" s="23">
        <f t="shared" si="71"/>
        <v>34.134027777778101</v>
      </c>
    </row>
    <row r="187" spans="1:4" hidden="1" x14ac:dyDescent="0.25">
      <c r="A187" s="2">
        <v>110</v>
      </c>
      <c r="B187" s="36">
        <f t="shared" ca="1" si="72"/>
        <v>47613</v>
      </c>
      <c r="C187" s="23">
        <f t="shared" si="76"/>
        <v>6529.8909722222579</v>
      </c>
      <c r="D187" s="23">
        <f t="shared" si="71"/>
        <v>34.134027777778101</v>
      </c>
    </row>
    <row r="188" spans="1:4" hidden="1" x14ac:dyDescent="0.25">
      <c r="A188" s="2">
        <v>111</v>
      </c>
      <c r="B188" s="36">
        <f t="shared" ca="1" si="72"/>
        <v>47644</v>
      </c>
      <c r="C188" s="23">
        <f t="shared" si="76"/>
        <v>6495.7569444444798</v>
      </c>
      <c r="D188" s="23">
        <f t="shared" si="71"/>
        <v>34.134027777776282</v>
      </c>
    </row>
    <row r="189" spans="1:4" hidden="1" x14ac:dyDescent="0.25">
      <c r="A189" s="2">
        <v>112</v>
      </c>
      <c r="B189" s="36">
        <f t="shared" ca="1" si="72"/>
        <v>47674</v>
      </c>
      <c r="C189" s="23">
        <f t="shared" si="76"/>
        <v>6461.6229166667035</v>
      </c>
      <c r="D189" s="23">
        <f t="shared" si="71"/>
        <v>34.134027777778101</v>
      </c>
    </row>
    <row r="190" spans="1:4" hidden="1" x14ac:dyDescent="0.25">
      <c r="A190" s="2">
        <v>113</v>
      </c>
      <c r="B190" s="36">
        <f t="shared" ca="1" si="72"/>
        <v>47705</v>
      </c>
      <c r="C190" s="23">
        <f t="shared" si="76"/>
        <v>6427.4888888889254</v>
      </c>
      <c r="D190" s="23">
        <f t="shared" si="71"/>
        <v>34.134027777778101</v>
      </c>
    </row>
    <row r="191" spans="1:4" hidden="1" x14ac:dyDescent="0.25">
      <c r="A191" s="2">
        <v>114</v>
      </c>
      <c r="B191" s="36">
        <f t="shared" ca="1" si="72"/>
        <v>47736</v>
      </c>
      <c r="C191" s="23">
        <f t="shared" si="76"/>
        <v>6393.3548611111473</v>
      </c>
      <c r="D191" s="23">
        <f t="shared" si="71"/>
        <v>34.134027777778101</v>
      </c>
    </row>
    <row r="192" spans="1:4" hidden="1" x14ac:dyDescent="0.25">
      <c r="A192" s="2">
        <v>115</v>
      </c>
      <c r="B192" s="36">
        <f t="shared" ca="1" si="72"/>
        <v>47766</v>
      </c>
      <c r="C192" s="23">
        <f t="shared" si="76"/>
        <v>6359.2208333333692</v>
      </c>
      <c r="D192" s="23">
        <f t="shared" si="71"/>
        <v>34.134027777778101</v>
      </c>
    </row>
    <row r="193" spans="1:4" hidden="1" x14ac:dyDescent="0.25">
      <c r="A193" s="2">
        <v>116</v>
      </c>
      <c r="B193" s="36">
        <f t="shared" ca="1" si="72"/>
        <v>47797</v>
      </c>
      <c r="C193" s="23">
        <f t="shared" si="76"/>
        <v>6325.0868055555911</v>
      </c>
      <c r="D193" s="23">
        <f t="shared" si="71"/>
        <v>34.134027777778101</v>
      </c>
    </row>
    <row r="194" spans="1:4" hidden="1" x14ac:dyDescent="0.25">
      <c r="A194" s="2">
        <v>117</v>
      </c>
      <c r="B194" s="36">
        <f t="shared" ca="1" si="72"/>
        <v>47827</v>
      </c>
      <c r="C194" s="23">
        <f t="shared" si="76"/>
        <v>6290.952777777813</v>
      </c>
      <c r="D194" s="23">
        <f t="shared" si="71"/>
        <v>34.134027777776282</v>
      </c>
    </row>
    <row r="195" spans="1:4" hidden="1" x14ac:dyDescent="0.25">
      <c r="A195" s="2">
        <v>118</v>
      </c>
      <c r="B195" s="36">
        <f t="shared" ca="1" si="72"/>
        <v>47858</v>
      </c>
      <c r="C195" s="23">
        <f t="shared" si="76"/>
        <v>6256.8187500000367</v>
      </c>
      <c r="D195" s="23">
        <f t="shared" si="71"/>
        <v>34.134027777778101</v>
      </c>
    </row>
    <row r="196" spans="1:4" hidden="1" x14ac:dyDescent="0.25">
      <c r="A196" s="2">
        <v>119</v>
      </c>
      <c r="B196" s="36">
        <f t="shared" ca="1" si="72"/>
        <v>47889</v>
      </c>
      <c r="C196" s="23">
        <f t="shared" si="76"/>
        <v>6222.6847222222586</v>
      </c>
      <c r="D196" s="23">
        <f t="shared" si="71"/>
        <v>34.134027777778101</v>
      </c>
    </row>
    <row r="197" spans="1:4" hidden="1" x14ac:dyDescent="0.25">
      <c r="A197" s="2">
        <v>120</v>
      </c>
      <c r="B197" s="36">
        <f t="shared" ca="1" si="72"/>
        <v>47917</v>
      </c>
      <c r="C197" s="23">
        <f t="shared" si="76"/>
        <v>6188.5506944444805</v>
      </c>
      <c r="D197" s="23">
        <f t="shared" si="71"/>
        <v>34.134027777778101</v>
      </c>
    </row>
    <row r="198" spans="1:4" hidden="1" x14ac:dyDescent="0.25">
      <c r="A198" s="2">
        <v>121</v>
      </c>
      <c r="B198" s="36">
        <f t="shared" ca="1" si="72"/>
        <v>47948</v>
      </c>
      <c r="C198" s="28">
        <f t="shared" ref="C198:C209" si="77">M36</f>
        <v>6154.4166666667024</v>
      </c>
      <c r="D198" s="23">
        <f t="shared" si="71"/>
        <v>34.134027777778101</v>
      </c>
    </row>
    <row r="199" spans="1:4" hidden="1" x14ac:dyDescent="0.25">
      <c r="A199" s="2">
        <v>122</v>
      </c>
      <c r="B199" s="36">
        <f t="shared" ca="1" si="72"/>
        <v>47978</v>
      </c>
      <c r="C199" s="28">
        <f t="shared" si="77"/>
        <v>6120.2826388889243</v>
      </c>
      <c r="D199" s="23">
        <f t="shared" si="71"/>
        <v>34.134027777778101</v>
      </c>
    </row>
    <row r="200" spans="1:4" hidden="1" x14ac:dyDescent="0.25">
      <c r="A200" s="2">
        <v>123</v>
      </c>
      <c r="B200" s="36">
        <f t="shared" ca="1" si="72"/>
        <v>48009</v>
      </c>
      <c r="C200" s="28">
        <f t="shared" si="77"/>
        <v>6086.1486111111462</v>
      </c>
      <c r="D200" s="23">
        <f t="shared" si="71"/>
        <v>34.134027777778101</v>
      </c>
    </row>
    <row r="201" spans="1:4" hidden="1" x14ac:dyDescent="0.25">
      <c r="A201" s="2">
        <v>124</v>
      </c>
      <c r="B201" s="36">
        <f t="shared" ca="1" si="72"/>
        <v>48039</v>
      </c>
      <c r="C201" s="28">
        <f t="shared" si="77"/>
        <v>6052.0145833333681</v>
      </c>
      <c r="D201" s="23">
        <f t="shared" si="71"/>
        <v>34.134027777778101</v>
      </c>
    </row>
    <row r="202" spans="1:4" hidden="1" x14ac:dyDescent="0.25">
      <c r="A202" s="2">
        <v>125</v>
      </c>
      <c r="B202" s="36">
        <f t="shared" ca="1" si="72"/>
        <v>48070</v>
      </c>
      <c r="C202" s="28">
        <f t="shared" si="77"/>
        <v>6017.88055555559</v>
      </c>
      <c r="D202" s="23">
        <f t="shared" si="71"/>
        <v>34.134027777778101</v>
      </c>
    </row>
    <row r="203" spans="1:4" hidden="1" x14ac:dyDescent="0.25">
      <c r="A203" s="2">
        <v>126</v>
      </c>
      <c r="B203" s="36">
        <f t="shared" ca="1" si="72"/>
        <v>48101</v>
      </c>
      <c r="C203" s="28">
        <f t="shared" si="77"/>
        <v>5983.7465277778119</v>
      </c>
      <c r="D203" s="23">
        <f t="shared" si="71"/>
        <v>34.134027777778101</v>
      </c>
    </row>
    <row r="204" spans="1:4" hidden="1" x14ac:dyDescent="0.25">
      <c r="A204" s="2">
        <v>127</v>
      </c>
      <c r="B204" s="36">
        <f t="shared" ca="1" si="72"/>
        <v>48131</v>
      </c>
      <c r="C204" s="28">
        <f t="shared" si="77"/>
        <v>5949.6125000000338</v>
      </c>
      <c r="D204" s="23">
        <f t="shared" si="71"/>
        <v>34.134027777777192</v>
      </c>
    </row>
    <row r="205" spans="1:4" hidden="1" x14ac:dyDescent="0.25">
      <c r="A205" s="2">
        <v>128</v>
      </c>
      <c r="B205" s="36">
        <f t="shared" ca="1" si="72"/>
        <v>48162</v>
      </c>
      <c r="C205" s="28">
        <f t="shared" si="77"/>
        <v>5915.4784722222566</v>
      </c>
      <c r="D205" s="23">
        <f t="shared" si="71"/>
        <v>34.134027777778101</v>
      </c>
    </row>
    <row r="206" spans="1:4" hidden="1" x14ac:dyDescent="0.25">
      <c r="A206" s="2">
        <v>129</v>
      </c>
      <c r="B206" s="36">
        <f t="shared" ca="1" si="72"/>
        <v>48192</v>
      </c>
      <c r="C206" s="28">
        <f t="shared" si="77"/>
        <v>5881.3444444444785</v>
      </c>
      <c r="D206" s="23">
        <f t="shared" si="71"/>
        <v>34.134027777778101</v>
      </c>
    </row>
    <row r="207" spans="1:4" hidden="1" x14ac:dyDescent="0.25">
      <c r="A207" s="2">
        <v>130</v>
      </c>
      <c r="B207" s="36">
        <f t="shared" ca="1" si="72"/>
        <v>48223</v>
      </c>
      <c r="C207" s="28">
        <f t="shared" si="77"/>
        <v>5847.2104166667004</v>
      </c>
      <c r="D207" s="23">
        <f t="shared" ref="D207:D270" si="78">C207-C208</f>
        <v>34.134027777777192</v>
      </c>
    </row>
    <row r="208" spans="1:4" hidden="1" x14ac:dyDescent="0.25">
      <c r="A208" s="2">
        <v>131</v>
      </c>
      <c r="B208" s="36">
        <f t="shared" ref="B208:B271" ca="1" si="79">EDATE(B207,1)</f>
        <v>48254</v>
      </c>
      <c r="C208" s="28">
        <f t="shared" si="77"/>
        <v>5813.0763888889232</v>
      </c>
      <c r="D208" s="23">
        <f t="shared" si="78"/>
        <v>34.134027777778101</v>
      </c>
    </row>
    <row r="209" spans="1:4" hidden="1" x14ac:dyDescent="0.25">
      <c r="A209" s="2">
        <v>132</v>
      </c>
      <c r="B209" s="36">
        <f t="shared" ca="1" si="79"/>
        <v>48283</v>
      </c>
      <c r="C209" s="28">
        <f t="shared" si="77"/>
        <v>5778.9423611111451</v>
      </c>
      <c r="D209" s="23">
        <f t="shared" si="78"/>
        <v>34.134027777778101</v>
      </c>
    </row>
    <row r="210" spans="1:4" hidden="1" x14ac:dyDescent="0.25">
      <c r="A210" s="2">
        <v>133</v>
      </c>
      <c r="B210" s="36">
        <f t="shared" ca="1" si="79"/>
        <v>48314</v>
      </c>
      <c r="C210" s="28">
        <f t="shared" ref="C210:C221" si="80">P36</f>
        <v>5744.808333333367</v>
      </c>
      <c r="D210" s="23">
        <f t="shared" si="78"/>
        <v>34.134027777778101</v>
      </c>
    </row>
    <row r="211" spans="1:4" hidden="1" x14ac:dyDescent="0.25">
      <c r="A211" s="2">
        <v>134</v>
      </c>
      <c r="B211" s="36">
        <f t="shared" ca="1" si="79"/>
        <v>48344</v>
      </c>
      <c r="C211" s="28">
        <f t="shared" si="80"/>
        <v>5710.6743055555889</v>
      </c>
      <c r="D211" s="23">
        <f t="shared" si="78"/>
        <v>34.134027777778101</v>
      </c>
    </row>
    <row r="212" spans="1:4" hidden="1" x14ac:dyDescent="0.25">
      <c r="A212" s="2">
        <v>135</v>
      </c>
      <c r="B212" s="36">
        <f t="shared" ca="1" si="79"/>
        <v>48375</v>
      </c>
      <c r="C212" s="28">
        <f t="shared" si="80"/>
        <v>5676.5402777778108</v>
      </c>
      <c r="D212" s="23">
        <f t="shared" si="78"/>
        <v>34.134027777778101</v>
      </c>
    </row>
    <row r="213" spans="1:4" hidden="1" x14ac:dyDescent="0.25">
      <c r="A213" s="2">
        <v>136</v>
      </c>
      <c r="B213" s="36">
        <f t="shared" ca="1" si="79"/>
        <v>48405</v>
      </c>
      <c r="C213" s="28">
        <f t="shared" si="80"/>
        <v>5642.4062500000327</v>
      </c>
      <c r="D213" s="23">
        <f t="shared" si="78"/>
        <v>34.134027777778101</v>
      </c>
    </row>
    <row r="214" spans="1:4" hidden="1" x14ac:dyDescent="0.25">
      <c r="A214" s="2">
        <v>137</v>
      </c>
      <c r="B214" s="36">
        <f t="shared" ca="1" si="79"/>
        <v>48436</v>
      </c>
      <c r="C214" s="28">
        <f t="shared" si="80"/>
        <v>5608.2722222222546</v>
      </c>
      <c r="D214" s="23">
        <f t="shared" si="78"/>
        <v>34.134027777778101</v>
      </c>
    </row>
    <row r="215" spans="1:4" hidden="1" x14ac:dyDescent="0.25">
      <c r="A215" s="2">
        <v>138</v>
      </c>
      <c r="B215" s="36">
        <f t="shared" ca="1" si="79"/>
        <v>48467</v>
      </c>
      <c r="C215" s="28">
        <f t="shared" si="80"/>
        <v>5574.1381944444765</v>
      </c>
      <c r="D215" s="23">
        <f t="shared" si="78"/>
        <v>34.134027777778101</v>
      </c>
    </row>
    <row r="216" spans="1:4" hidden="1" x14ac:dyDescent="0.25">
      <c r="A216" s="2">
        <v>139</v>
      </c>
      <c r="B216" s="36">
        <f t="shared" ca="1" si="79"/>
        <v>48497</v>
      </c>
      <c r="C216" s="28">
        <f t="shared" si="80"/>
        <v>5540.0041666666984</v>
      </c>
      <c r="D216" s="23">
        <f t="shared" si="78"/>
        <v>34.134027777777192</v>
      </c>
    </row>
    <row r="217" spans="1:4" hidden="1" x14ac:dyDescent="0.25">
      <c r="A217" s="2">
        <v>140</v>
      </c>
      <c r="B217" s="36">
        <f t="shared" ca="1" si="79"/>
        <v>48528</v>
      </c>
      <c r="C217" s="28">
        <f t="shared" si="80"/>
        <v>5505.8701388889212</v>
      </c>
      <c r="D217" s="23">
        <f t="shared" si="78"/>
        <v>34.134027777778101</v>
      </c>
    </row>
    <row r="218" spans="1:4" hidden="1" x14ac:dyDescent="0.25">
      <c r="A218" s="2">
        <v>141</v>
      </c>
      <c r="B218" s="36">
        <f t="shared" ca="1" si="79"/>
        <v>48558</v>
      </c>
      <c r="C218" s="28">
        <f t="shared" si="80"/>
        <v>5471.7361111111431</v>
      </c>
      <c r="D218" s="23">
        <f t="shared" si="78"/>
        <v>34.134027777778101</v>
      </c>
    </row>
    <row r="219" spans="1:4" hidden="1" x14ac:dyDescent="0.25">
      <c r="A219" s="2">
        <v>142</v>
      </c>
      <c r="B219" s="36">
        <f t="shared" ca="1" si="79"/>
        <v>48589</v>
      </c>
      <c r="C219" s="28">
        <f t="shared" si="80"/>
        <v>5437.602083333365</v>
      </c>
      <c r="D219" s="23">
        <f t="shared" si="78"/>
        <v>34.134027777777192</v>
      </c>
    </row>
    <row r="220" spans="1:4" hidden="1" x14ac:dyDescent="0.25">
      <c r="A220" s="2">
        <v>143</v>
      </c>
      <c r="B220" s="36">
        <f t="shared" ca="1" si="79"/>
        <v>48620</v>
      </c>
      <c r="C220" s="28">
        <f t="shared" si="80"/>
        <v>5403.4680555555879</v>
      </c>
      <c r="D220" s="23">
        <f t="shared" si="78"/>
        <v>34.134027777778101</v>
      </c>
    </row>
    <row r="221" spans="1:4" hidden="1" x14ac:dyDescent="0.25">
      <c r="A221" s="2">
        <v>144</v>
      </c>
      <c r="B221" s="36">
        <f t="shared" ca="1" si="79"/>
        <v>48648</v>
      </c>
      <c r="C221" s="28">
        <f t="shared" si="80"/>
        <v>5369.3340277778098</v>
      </c>
      <c r="D221" s="23">
        <f t="shared" si="78"/>
        <v>34.134027777778101</v>
      </c>
    </row>
    <row r="222" spans="1:4" hidden="1" x14ac:dyDescent="0.25">
      <c r="A222" s="2">
        <v>145</v>
      </c>
      <c r="B222" s="36">
        <f t="shared" ca="1" si="79"/>
        <v>48679</v>
      </c>
      <c r="C222" s="28">
        <f t="shared" ref="C222:C233" si="81">S36</f>
        <v>5335.2000000000317</v>
      </c>
      <c r="D222" s="23">
        <f t="shared" si="78"/>
        <v>34.134027777778101</v>
      </c>
    </row>
    <row r="223" spans="1:4" hidden="1" x14ac:dyDescent="0.25">
      <c r="A223" s="2">
        <v>146</v>
      </c>
      <c r="B223" s="36">
        <f t="shared" ca="1" si="79"/>
        <v>48709</v>
      </c>
      <c r="C223" s="28">
        <f t="shared" si="81"/>
        <v>5301.0659722222535</v>
      </c>
      <c r="D223" s="23">
        <f t="shared" si="78"/>
        <v>34.134027777778101</v>
      </c>
    </row>
    <row r="224" spans="1:4" hidden="1" x14ac:dyDescent="0.25">
      <c r="A224" s="2">
        <v>147</v>
      </c>
      <c r="B224" s="36">
        <f t="shared" ca="1" si="79"/>
        <v>48740</v>
      </c>
      <c r="C224" s="28">
        <f t="shared" si="81"/>
        <v>5266.9319444444754</v>
      </c>
      <c r="D224" s="23">
        <f t="shared" si="78"/>
        <v>34.134027777778101</v>
      </c>
    </row>
    <row r="225" spans="1:4" hidden="1" x14ac:dyDescent="0.25">
      <c r="A225" s="2">
        <v>148</v>
      </c>
      <c r="B225" s="36">
        <f t="shared" ca="1" si="79"/>
        <v>48770</v>
      </c>
      <c r="C225" s="28">
        <f t="shared" si="81"/>
        <v>5232.7979166666973</v>
      </c>
      <c r="D225" s="23">
        <f t="shared" si="78"/>
        <v>34.134027777778101</v>
      </c>
    </row>
    <row r="226" spans="1:4" hidden="1" x14ac:dyDescent="0.25">
      <c r="A226" s="2">
        <v>149</v>
      </c>
      <c r="B226" s="36">
        <f t="shared" ca="1" si="79"/>
        <v>48801</v>
      </c>
      <c r="C226" s="28">
        <f t="shared" si="81"/>
        <v>5198.6638888889192</v>
      </c>
      <c r="D226" s="23">
        <f t="shared" si="78"/>
        <v>34.134027777778101</v>
      </c>
    </row>
    <row r="227" spans="1:4" hidden="1" x14ac:dyDescent="0.25">
      <c r="A227" s="2">
        <v>150</v>
      </c>
      <c r="B227" s="36">
        <f t="shared" ca="1" si="79"/>
        <v>48832</v>
      </c>
      <c r="C227" s="28">
        <f t="shared" si="81"/>
        <v>5164.5298611111411</v>
      </c>
      <c r="D227" s="23">
        <f t="shared" si="78"/>
        <v>34.134027777777192</v>
      </c>
    </row>
    <row r="228" spans="1:4" hidden="1" x14ac:dyDescent="0.25">
      <c r="A228" s="2">
        <v>151</v>
      </c>
      <c r="B228" s="36">
        <f t="shared" ca="1" si="79"/>
        <v>48862</v>
      </c>
      <c r="C228" s="28">
        <f t="shared" si="81"/>
        <v>5130.395833333364</v>
      </c>
      <c r="D228" s="23">
        <f t="shared" si="78"/>
        <v>34.134027777778101</v>
      </c>
    </row>
    <row r="229" spans="1:4" hidden="1" x14ac:dyDescent="0.25">
      <c r="A229" s="2">
        <v>152</v>
      </c>
      <c r="B229" s="36">
        <f t="shared" ca="1" si="79"/>
        <v>48893</v>
      </c>
      <c r="C229" s="28">
        <f t="shared" si="81"/>
        <v>5096.2618055555859</v>
      </c>
      <c r="D229" s="23">
        <f t="shared" si="78"/>
        <v>34.134027777778101</v>
      </c>
    </row>
    <row r="230" spans="1:4" hidden="1" x14ac:dyDescent="0.25">
      <c r="A230" s="2">
        <v>153</v>
      </c>
      <c r="B230" s="36">
        <f t="shared" ca="1" si="79"/>
        <v>48923</v>
      </c>
      <c r="C230" s="28">
        <f t="shared" si="81"/>
        <v>5062.1277777778078</v>
      </c>
      <c r="D230" s="23">
        <f t="shared" si="78"/>
        <v>34.134027777777192</v>
      </c>
    </row>
    <row r="231" spans="1:4" hidden="1" x14ac:dyDescent="0.25">
      <c r="A231" s="2">
        <v>154</v>
      </c>
      <c r="B231" s="36">
        <f t="shared" ca="1" si="79"/>
        <v>48954</v>
      </c>
      <c r="C231" s="28">
        <f t="shared" si="81"/>
        <v>5027.9937500000306</v>
      </c>
      <c r="D231" s="23">
        <f t="shared" si="78"/>
        <v>34.134027777778101</v>
      </c>
    </row>
    <row r="232" spans="1:4" hidden="1" x14ac:dyDescent="0.25">
      <c r="A232" s="2">
        <v>155</v>
      </c>
      <c r="B232" s="36">
        <f t="shared" ca="1" si="79"/>
        <v>48985</v>
      </c>
      <c r="C232" s="28">
        <f t="shared" si="81"/>
        <v>4993.8597222222525</v>
      </c>
      <c r="D232" s="23">
        <f t="shared" si="78"/>
        <v>34.134027777778101</v>
      </c>
    </row>
    <row r="233" spans="1:4" hidden="1" x14ac:dyDescent="0.25">
      <c r="A233" s="2">
        <v>156</v>
      </c>
      <c r="B233" s="36">
        <f t="shared" ca="1" si="79"/>
        <v>49013</v>
      </c>
      <c r="C233" s="28">
        <f t="shared" si="81"/>
        <v>4959.7256944444744</v>
      </c>
      <c r="D233" s="23">
        <f t="shared" si="78"/>
        <v>34.134027777778101</v>
      </c>
    </row>
    <row r="234" spans="1:4" hidden="1" x14ac:dyDescent="0.25">
      <c r="A234" s="2">
        <v>157</v>
      </c>
      <c r="B234" s="36">
        <f t="shared" ca="1" si="79"/>
        <v>49044</v>
      </c>
      <c r="C234" s="28">
        <f t="shared" ref="C234:C245" si="82">V36</f>
        <v>4925.5916666666963</v>
      </c>
      <c r="D234" s="23">
        <f t="shared" si="78"/>
        <v>34.134027777778101</v>
      </c>
    </row>
    <row r="235" spans="1:4" hidden="1" x14ac:dyDescent="0.25">
      <c r="A235" s="2">
        <v>158</v>
      </c>
      <c r="B235" s="36">
        <f t="shared" ca="1" si="79"/>
        <v>49074</v>
      </c>
      <c r="C235" s="28">
        <f t="shared" si="82"/>
        <v>4891.4576388889182</v>
      </c>
      <c r="D235" s="23">
        <f t="shared" si="78"/>
        <v>34.134027777778101</v>
      </c>
    </row>
    <row r="236" spans="1:4" hidden="1" x14ac:dyDescent="0.25">
      <c r="A236" s="2">
        <v>159</v>
      </c>
      <c r="B236" s="36">
        <f t="shared" ca="1" si="79"/>
        <v>49105</v>
      </c>
      <c r="C236" s="28">
        <f t="shared" si="82"/>
        <v>4857.3236111111401</v>
      </c>
      <c r="D236" s="23">
        <f t="shared" si="78"/>
        <v>34.134027777778101</v>
      </c>
    </row>
    <row r="237" spans="1:4" hidden="1" x14ac:dyDescent="0.25">
      <c r="A237" s="2">
        <v>160</v>
      </c>
      <c r="B237" s="36">
        <f t="shared" ca="1" si="79"/>
        <v>49135</v>
      </c>
      <c r="C237" s="28">
        <f t="shared" si="82"/>
        <v>4823.189583333362</v>
      </c>
      <c r="D237" s="23">
        <f t="shared" si="78"/>
        <v>34.134027777778101</v>
      </c>
    </row>
    <row r="238" spans="1:4" hidden="1" x14ac:dyDescent="0.25">
      <c r="A238" s="2">
        <v>161</v>
      </c>
      <c r="B238" s="36">
        <f t="shared" ca="1" si="79"/>
        <v>49166</v>
      </c>
      <c r="C238" s="28">
        <f t="shared" si="82"/>
        <v>4789.0555555555839</v>
      </c>
      <c r="D238" s="23">
        <f t="shared" si="78"/>
        <v>34.134027777778101</v>
      </c>
    </row>
    <row r="239" spans="1:4" hidden="1" x14ac:dyDescent="0.25">
      <c r="A239" s="2">
        <v>162</v>
      </c>
      <c r="B239" s="36">
        <f t="shared" ca="1" si="79"/>
        <v>49197</v>
      </c>
      <c r="C239" s="28">
        <f t="shared" si="82"/>
        <v>4754.9215277778057</v>
      </c>
      <c r="D239" s="23">
        <f t="shared" si="78"/>
        <v>34.134027777777192</v>
      </c>
    </row>
    <row r="240" spans="1:4" hidden="1" x14ac:dyDescent="0.25">
      <c r="A240" s="2">
        <v>163</v>
      </c>
      <c r="B240" s="36">
        <f t="shared" ca="1" si="79"/>
        <v>49227</v>
      </c>
      <c r="C240" s="28">
        <f t="shared" si="82"/>
        <v>4720.7875000000286</v>
      </c>
      <c r="D240" s="23">
        <f t="shared" si="78"/>
        <v>34.134027777778101</v>
      </c>
    </row>
    <row r="241" spans="1:4" hidden="1" x14ac:dyDescent="0.25">
      <c r="A241" s="2">
        <v>164</v>
      </c>
      <c r="B241" s="36">
        <f t="shared" ca="1" si="79"/>
        <v>49258</v>
      </c>
      <c r="C241" s="28">
        <f t="shared" si="82"/>
        <v>4686.6534722222505</v>
      </c>
      <c r="D241" s="23">
        <f t="shared" si="78"/>
        <v>34.134027777778101</v>
      </c>
    </row>
    <row r="242" spans="1:4" hidden="1" x14ac:dyDescent="0.25">
      <c r="A242" s="2">
        <v>165</v>
      </c>
      <c r="B242" s="36">
        <f t="shared" ca="1" si="79"/>
        <v>49288</v>
      </c>
      <c r="C242" s="28">
        <f t="shared" si="82"/>
        <v>4652.5194444444724</v>
      </c>
      <c r="D242" s="23">
        <f t="shared" si="78"/>
        <v>34.134027777777192</v>
      </c>
    </row>
    <row r="243" spans="1:4" hidden="1" x14ac:dyDescent="0.25">
      <c r="A243" s="2">
        <v>166</v>
      </c>
      <c r="B243" s="36">
        <f t="shared" ca="1" si="79"/>
        <v>49319</v>
      </c>
      <c r="C243" s="28">
        <f t="shared" si="82"/>
        <v>4618.3854166666952</v>
      </c>
      <c r="D243" s="23">
        <f t="shared" si="78"/>
        <v>34.134027777778101</v>
      </c>
    </row>
    <row r="244" spans="1:4" hidden="1" x14ac:dyDescent="0.25">
      <c r="A244" s="2">
        <v>167</v>
      </c>
      <c r="B244" s="36">
        <f t="shared" ca="1" si="79"/>
        <v>49350</v>
      </c>
      <c r="C244" s="28">
        <f t="shared" si="82"/>
        <v>4584.2513888889171</v>
      </c>
      <c r="D244" s="23">
        <f t="shared" si="78"/>
        <v>34.134027777778101</v>
      </c>
    </row>
    <row r="245" spans="1:4" hidden="1" x14ac:dyDescent="0.25">
      <c r="A245" s="2">
        <v>168</v>
      </c>
      <c r="B245" s="36">
        <f t="shared" ca="1" si="79"/>
        <v>49378</v>
      </c>
      <c r="C245" s="28">
        <f t="shared" si="82"/>
        <v>4550.117361111139</v>
      </c>
      <c r="D245" s="23">
        <f t="shared" si="78"/>
        <v>34.134027777778101</v>
      </c>
    </row>
    <row r="246" spans="1:4" hidden="1" x14ac:dyDescent="0.25">
      <c r="A246" s="2">
        <v>169</v>
      </c>
      <c r="B246" s="36">
        <f t="shared" ca="1" si="79"/>
        <v>49409</v>
      </c>
      <c r="C246" s="28">
        <f t="shared" ref="C246:C257" si="83">D51</f>
        <v>4515.9833333333609</v>
      </c>
      <c r="D246" s="23">
        <f t="shared" si="78"/>
        <v>34.134027777778101</v>
      </c>
    </row>
    <row r="247" spans="1:4" hidden="1" x14ac:dyDescent="0.25">
      <c r="A247" s="2">
        <v>170</v>
      </c>
      <c r="B247" s="36">
        <f t="shared" ca="1" si="79"/>
        <v>49439</v>
      </c>
      <c r="C247" s="28">
        <f t="shared" si="83"/>
        <v>4481.8493055555828</v>
      </c>
      <c r="D247" s="23">
        <f t="shared" si="78"/>
        <v>34.134027777778101</v>
      </c>
    </row>
    <row r="248" spans="1:4" hidden="1" x14ac:dyDescent="0.25">
      <c r="A248" s="2">
        <v>171</v>
      </c>
      <c r="B248" s="36">
        <f t="shared" ca="1" si="79"/>
        <v>49470</v>
      </c>
      <c r="C248" s="28">
        <f t="shared" si="83"/>
        <v>4447.7152777778047</v>
      </c>
      <c r="D248" s="23">
        <f t="shared" si="78"/>
        <v>34.134027777778101</v>
      </c>
    </row>
    <row r="249" spans="1:4" hidden="1" x14ac:dyDescent="0.25">
      <c r="A249" s="2">
        <v>172</v>
      </c>
      <c r="B249" s="36">
        <f t="shared" ca="1" si="79"/>
        <v>49500</v>
      </c>
      <c r="C249" s="28">
        <f t="shared" si="83"/>
        <v>4413.5812500000266</v>
      </c>
      <c r="D249" s="23">
        <f t="shared" si="78"/>
        <v>34.134027777778101</v>
      </c>
    </row>
    <row r="250" spans="1:4" hidden="1" x14ac:dyDescent="0.25">
      <c r="A250" s="2">
        <v>173</v>
      </c>
      <c r="B250" s="36">
        <f t="shared" ca="1" si="79"/>
        <v>49531</v>
      </c>
      <c r="C250" s="28">
        <f t="shared" si="83"/>
        <v>4379.4472222222485</v>
      </c>
      <c r="D250" s="23">
        <f t="shared" si="78"/>
        <v>34.134027777777192</v>
      </c>
    </row>
    <row r="251" spans="1:4" hidden="1" x14ac:dyDescent="0.25">
      <c r="A251" s="2">
        <v>174</v>
      </c>
      <c r="B251" s="36">
        <f t="shared" ca="1" si="79"/>
        <v>49562</v>
      </c>
      <c r="C251" s="28">
        <f t="shared" si="83"/>
        <v>4345.3131944444713</v>
      </c>
      <c r="D251" s="23">
        <f t="shared" si="78"/>
        <v>34.134027777778101</v>
      </c>
    </row>
    <row r="252" spans="1:4" hidden="1" x14ac:dyDescent="0.25">
      <c r="A252" s="2">
        <v>175</v>
      </c>
      <c r="B252" s="36">
        <f t="shared" ca="1" si="79"/>
        <v>49592</v>
      </c>
      <c r="C252" s="28">
        <f t="shared" si="83"/>
        <v>4311.1791666666932</v>
      </c>
      <c r="D252" s="23">
        <f t="shared" si="78"/>
        <v>34.134027777778101</v>
      </c>
    </row>
    <row r="253" spans="1:4" hidden="1" x14ac:dyDescent="0.25">
      <c r="A253" s="2">
        <v>176</v>
      </c>
      <c r="B253" s="36">
        <f t="shared" ca="1" si="79"/>
        <v>49623</v>
      </c>
      <c r="C253" s="28">
        <f t="shared" si="83"/>
        <v>4277.0451388889151</v>
      </c>
      <c r="D253" s="23">
        <f t="shared" si="78"/>
        <v>34.134027777777192</v>
      </c>
    </row>
    <row r="254" spans="1:4" hidden="1" x14ac:dyDescent="0.25">
      <c r="A254" s="2">
        <v>177</v>
      </c>
      <c r="B254" s="36">
        <f t="shared" ca="1" si="79"/>
        <v>49653</v>
      </c>
      <c r="C254" s="28">
        <f t="shared" si="83"/>
        <v>4242.9111111111379</v>
      </c>
      <c r="D254" s="23">
        <f t="shared" si="78"/>
        <v>34.134027777778101</v>
      </c>
    </row>
    <row r="255" spans="1:4" hidden="1" x14ac:dyDescent="0.25">
      <c r="A255" s="2">
        <v>178</v>
      </c>
      <c r="B255" s="36">
        <f t="shared" ca="1" si="79"/>
        <v>49684</v>
      </c>
      <c r="C255" s="28">
        <f t="shared" si="83"/>
        <v>4208.7770833333598</v>
      </c>
      <c r="D255" s="23">
        <f t="shared" si="78"/>
        <v>34.134027777778101</v>
      </c>
    </row>
    <row r="256" spans="1:4" hidden="1" x14ac:dyDescent="0.25">
      <c r="A256" s="2">
        <v>179</v>
      </c>
      <c r="B256" s="36">
        <f t="shared" ca="1" si="79"/>
        <v>49715</v>
      </c>
      <c r="C256" s="28">
        <f t="shared" si="83"/>
        <v>4174.6430555555817</v>
      </c>
      <c r="D256" s="23">
        <f t="shared" si="78"/>
        <v>34.134027777778101</v>
      </c>
    </row>
    <row r="257" spans="1:4" hidden="1" x14ac:dyDescent="0.25">
      <c r="A257" s="2">
        <v>180</v>
      </c>
      <c r="B257" s="36">
        <f t="shared" ca="1" si="79"/>
        <v>49744</v>
      </c>
      <c r="C257" s="28">
        <f t="shared" si="83"/>
        <v>4140.5090277778036</v>
      </c>
      <c r="D257" s="23">
        <f t="shared" si="78"/>
        <v>34.134027777777192</v>
      </c>
    </row>
    <row r="258" spans="1:4" hidden="1" x14ac:dyDescent="0.25">
      <c r="A258" s="2">
        <v>181</v>
      </c>
      <c r="B258" s="36">
        <f t="shared" ca="1" si="79"/>
        <v>49775</v>
      </c>
      <c r="C258" s="28">
        <f t="shared" ref="C258:C269" si="84">G51</f>
        <v>4106.3750000000264</v>
      </c>
      <c r="D258" s="23">
        <f t="shared" si="78"/>
        <v>34.134027777777646</v>
      </c>
    </row>
    <row r="259" spans="1:4" hidden="1" x14ac:dyDescent="0.25">
      <c r="A259" s="2">
        <v>182</v>
      </c>
      <c r="B259" s="36">
        <f t="shared" ca="1" si="79"/>
        <v>49805</v>
      </c>
      <c r="C259" s="28">
        <f t="shared" si="84"/>
        <v>4072.2409722222487</v>
      </c>
      <c r="D259" s="23">
        <f t="shared" si="78"/>
        <v>34.134027777777646</v>
      </c>
    </row>
    <row r="260" spans="1:4" hidden="1" x14ac:dyDescent="0.25">
      <c r="A260" s="2">
        <v>183</v>
      </c>
      <c r="B260" s="36">
        <f t="shared" ca="1" si="79"/>
        <v>49836</v>
      </c>
      <c r="C260" s="28">
        <f t="shared" si="84"/>
        <v>4038.1069444444711</v>
      </c>
      <c r="D260" s="23">
        <f t="shared" si="78"/>
        <v>34.134027777777646</v>
      </c>
    </row>
    <row r="261" spans="1:4" hidden="1" x14ac:dyDescent="0.25">
      <c r="A261" s="2">
        <v>184</v>
      </c>
      <c r="B261" s="36">
        <f t="shared" ca="1" si="79"/>
        <v>49866</v>
      </c>
      <c r="C261" s="28">
        <f t="shared" si="84"/>
        <v>4003.9729166666934</v>
      </c>
      <c r="D261" s="23">
        <f t="shared" si="78"/>
        <v>34.134027777777646</v>
      </c>
    </row>
    <row r="262" spans="1:4" hidden="1" x14ac:dyDescent="0.25">
      <c r="A262" s="2">
        <v>185</v>
      </c>
      <c r="B262" s="36">
        <f t="shared" ca="1" si="79"/>
        <v>49897</v>
      </c>
      <c r="C262" s="28">
        <f t="shared" si="84"/>
        <v>3969.8388888889158</v>
      </c>
      <c r="D262" s="23">
        <f t="shared" si="78"/>
        <v>34.134027777778101</v>
      </c>
    </row>
    <row r="263" spans="1:4" hidden="1" x14ac:dyDescent="0.25">
      <c r="A263" s="2">
        <v>186</v>
      </c>
      <c r="B263" s="36">
        <f t="shared" ca="1" si="79"/>
        <v>49928</v>
      </c>
      <c r="C263" s="28">
        <f t="shared" si="84"/>
        <v>3935.7048611111377</v>
      </c>
      <c r="D263" s="23">
        <f t="shared" si="78"/>
        <v>34.134027777777192</v>
      </c>
    </row>
    <row r="264" spans="1:4" hidden="1" x14ac:dyDescent="0.25">
      <c r="A264" s="2">
        <v>187</v>
      </c>
      <c r="B264" s="36">
        <f t="shared" ca="1" si="79"/>
        <v>49958</v>
      </c>
      <c r="C264" s="28">
        <f t="shared" si="84"/>
        <v>3901.5708333333605</v>
      </c>
      <c r="D264" s="23">
        <f t="shared" si="78"/>
        <v>34.134027777778101</v>
      </c>
    </row>
    <row r="265" spans="1:4" hidden="1" x14ac:dyDescent="0.25">
      <c r="A265" s="2">
        <v>188</v>
      </c>
      <c r="B265" s="36">
        <f t="shared" ca="1" si="79"/>
        <v>49989</v>
      </c>
      <c r="C265" s="28">
        <f t="shared" si="84"/>
        <v>3867.4368055555824</v>
      </c>
      <c r="D265" s="23">
        <f t="shared" si="78"/>
        <v>34.134027777777646</v>
      </c>
    </row>
    <row r="266" spans="1:4" hidden="1" x14ac:dyDescent="0.25">
      <c r="A266" s="2">
        <v>189</v>
      </c>
      <c r="B266" s="36">
        <f t="shared" ca="1" si="79"/>
        <v>50019</v>
      </c>
      <c r="C266" s="28">
        <f t="shared" si="84"/>
        <v>3833.3027777778047</v>
      </c>
      <c r="D266" s="23">
        <f t="shared" si="78"/>
        <v>34.134027777777646</v>
      </c>
    </row>
    <row r="267" spans="1:4" hidden="1" x14ac:dyDescent="0.25">
      <c r="A267" s="2">
        <v>190</v>
      </c>
      <c r="B267" s="36">
        <f t="shared" ca="1" si="79"/>
        <v>50050</v>
      </c>
      <c r="C267" s="28">
        <f t="shared" si="84"/>
        <v>3799.1687500000271</v>
      </c>
      <c r="D267" s="23">
        <f t="shared" si="78"/>
        <v>34.134027777777646</v>
      </c>
    </row>
    <row r="268" spans="1:4" hidden="1" x14ac:dyDescent="0.25">
      <c r="A268" s="2">
        <v>191</v>
      </c>
      <c r="B268" s="36">
        <f t="shared" ca="1" si="79"/>
        <v>50081</v>
      </c>
      <c r="C268" s="28">
        <f t="shared" si="84"/>
        <v>3765.0347222222495</v>
      </c>
      <c r="D268" s="23">
        <f t="shared" si="78"/>
        <v>34.134027777777646</v>
      </c>
    </row>
    <row r="269" spans="1:4" hidden="1" x14ac:dyDescent="0.25">
      <c r="A269" s="2">
        <v>192</v>
      </c>
      <c r="B269" s="36">
        <f t="shared" ca="1" si="79"/>
        <v>50109</v>
      </c>
      <c r="C269" s="28">
        <f t="shared" si="84"/>
        <v>3730.9006944444718</v>
      </c>
      <c r="D269" s="23">
        <f t="shared" si="78"/>
        <v>34.134027777778101</v>
      </c>
    </row>
    <row r="270" spans="1:4" hidden="1" x14ac:dyDescent="0.25">
      <c r="A270" s="2">
        <v>193</v>
      </c>
      <c r="B270" s="36">
        <f t="shared" ca="1" si="79"/>
        <v>50140</v>
      </c>
      <c r="C270" s="28">
        <f t="shared" ref="C270:C281" si="85">J51</f>
        <v>3696.7666666666937</v>
      </c>
      <c r="D270" s="23">
        <f t="shared" si="78"/>
        <v>34.134027777777192</v>
      </c>
    </row>
    <row r="271" spans="1:4" hidden="1" x14ac:dyDescent="0.25">
      <c r="A271" s="2">
        <v>194</v>
      </c>
      <c r="B271" s="36">
        <f t="shared" ca="1" si="79"/>
        <v>50170</v>
      </c>
      <c r="C271" s="28">
        <f t="shared" si="85"/>
        <v>3662.6326388889165</v>
      </c>
      <c r="D271" s="23">
        <f t="shared" ref="D271:D317" si="86">C271-C272</f>
        <v>34.134027777778101</v>
      </c>
    </row>
    <row r="272" spans="1:4" hidden="1" x14ac:dyDescent="0.25">
      <c r="A272" s="2">
        <v>195</v>
      </c>
      <c r="B272" s="36">
        <f t="shared" ref="B272:B317" ca="1" si="87">EDATE(B271,1)</f>
        <v>50201</v>
      </c>
      <c r="C272" s="28">
        <f t="shared" si="85"/>
        <v>3628.4986111111384</v>
      </c>
      <c r="D272" s="23">
        <f t="shared" si="86"/>
        <v>34.134027777777192</v>
      </c>
    </row>
    <row r="273" spans="1:4" hidden="1" x14ac:dyDescent="0.25">
      <c r="A273" s="2">
        <v>196</v>
      </c>
      <c r="B273" s="36">
        <f t="shared" ca="1" si="87"/>
        <v>50231</v>
      </c>
      <c r="C273" s="28">
        <f t="shared" si="85"/>
        <v>3594.3645833333612</v>
      </c>
      <c r="D273" s="23">
        <f t="shared" si="86"/>
        <v>34.134027777778101</v>
      </c>
    </row>
    <row r="274" spans="1:4" hidden="1" x14ac:dyDescent="0.25">
      <c r="A274" s="2">
        <v>197</v>
      </c>
      <c r="B274" s="36">
        <f t="shared" ca="1" si="87"/>
        <v>50262</v>
      </c>
      <c r="C274" s="28">
        <f t="shared" si="85"/>
        <v>3560.2305555555831</v>
      </c>
      <c r="D274" s="23">
        <f t="shared" si="86"/>
        <v>34.134027777777646</v>
      </c>
    </row>
    <row r="275" spans="1:4" hidden="1" x14ac:dyDescent="0.25">
      <c r="A275" s="2">
        <v>198</v>
      </c>
      <c r="B275" s="36">
        <f t="shared" ca="1" si="87"/>
        <v>50293</v>
      </c>
      <c r="C275" s="28">
        <f t="shared" si="85"/>
        <v>3526.0965277778055</v>
      </c>
      <c r="D275" s="23">
        <f t="shared" si="86"/>
        <v>34.134027777777646</v>
      </c>
    </row>
    <row r="276" spans="1:4" hidden="1" x14ac:dyDescent="0.25">
      <c r="A276" s="2">
        <v>199</v>
      </c>
      <c r="B276" s="36">
        <f t="shared" ca="1" si="87"/>
        <v>50323</v>
      </c>
      <c r="C276" s="28">
        <f t="shared" si="85"/>
        <v>3491.9625000000278</v>
      </c>
      <c r="D276" s="23">
        <f t="shared" si="86"/>
        <v>34.134027777777646</v>
      </c>
    </row>
    <row r="277" spans="1:4" hidden="1" x14ac:dyDescent="0.25">
      <c r="A277" s="2">
        <v>200</v>
      </c>
      <c r="B277" s="36">
        <f t="shared" ca="1" si="87"/>
        <v>50354</v>
      </c>
      <c r="C277" s="28">
        <f t="shared" si="85"/>
        <v>3457.8284722222502</v>
      </c>
      <c r="D277" s="23">
        <f t="shared" si="86"/>
        <v>34.134027777777646</v>
      </c>
    </row>
    <row r="278" spans="1:4" hidden="1" x14ac:dyDescent="0.25">
      <c r="A278" s="2">
        <v>201</v>
      </c>
      <c r="B278" s="36">
        <f t="shared" ca="1" si="87"/>
        <v>50384</v>
      </c>
      <c r="C278" s="28">
        <f t="shared" si="85"/>
        <v>3423.6944444444725</v>
      </c>
      <c r="D278" s="23">
        <f t="shared" si="86"/>
        <v>34.134027777778101</v>
      </c>
    </row>
    <row r="279" spans="1:4" hidden="1" x14ac:dyDescent="0.25">
      <c r="A279" s="2">
        <v>202</v>
      </c>
      <c r="B279" s="36">
        <f t="shared" ca="1" si="87"/>
        <v>50415</v>
      </c>
      <c r="C279" s="28">
        <f t="shared" si="85"/>
        <v>3389.5604166666944</v>
      </c>
      <c r="D279" s="23">
        <f t="shared" si="86"/>
        <v>34.134027777777192</v>
      </c>
    </row>
    <row r="280" spans="1:4" hidden="1" x14ac:dyDescent="0.25">
      <c r="A280" s="2">
        <v>203</v>
      </c>
      <c r="B280" s="36">
        <f t="shared" ca="1" si="87"/>
        <v>50446</v>
      </c>
      <c r="C280" s="28">
        <f t="shared" si="85"/>
        <v>3355.4263888889172</v>
      </c>
      <c r="D280" s="23">
        <f t="shared" si="86"/>
        <v>34.134027777778101</v>
      </c>
    </row>
    <row r="281" spans="1:4" hidden="1" x14ac:dyDescent="0.25">
      <c r="A281" s="2">
        <v>204</v>
      </c>
      <c r="B281" s="36">
        <f t="shared" ca="1" si="87"/>
        <v>50474</v>
      </c>
      <c r="C281" s="28">
        <f t="shared" si="85"/>
        <v>3321.2923611111391</v>
      </c>
      <c r="D281" s="23">
        <f t="shared" si="86"/>
        <v>34.134027777777192</v>
      </c>
    </row>
    <row r="282" spans="1:4" hidden="1" x14ac:dyDescent="0.25">
      <c r="A282" s="2">
        <v>205</v>
      </c>
      <c r="B282" s="36">
        <f t="shared" ca="1" si="87"/>
        <v>50505</v>
      </c>
      <c r="C282" s="28">
        <f>M51</f>
        <v>3287.158333333362</v>
      </c>
      <c r="D282" s="23">
        <f t="shared" si="86"/>
        <v>34.134027777778101</v>
      </c>
    </row>
    <row r="283" spans="1:4" hidden="1" x14ac:dyDescent="0.25">
      <c r="A283" s="2">
        <v>206</v>
      </c>
      <c r="B283" s="36">
        <f t="shared" ca="1" si="87"/>
        <v>50535</v>
      </c>
      <c r="C283" s="28">
        <f t="shared" ref="C283:C293" si="88">M52</f>
        <v>3253.0243055555839</v>
      </c>
      <c r="D283" s="23">
        <f t="shared" si="86"/>
        <v>34.134027777777646</v>
      </c>
    </row>
    <row r="284" spans="1:4" hidden="1" x14ac:dyDescent="0.25">
      <c r="A284" s="2">
        <v>207</v>
      </c>
      <c r="B284" s="36">
        <f t="shared" ca="1" si="87"/>
        <v>50566</v>
      </c>
      <c r="C284" s="28">
        <f t="shared" si="88"/>
        <v>3218.8902777778062</v>
      </c>
      <c r="D284" s="23">
        <f t="shared" si="86"/>
        <v>34.134027777777646</v>
      </c>
    </row>
    <row r="285" spans="1:4" hidden="1" x14ac:dyDescent="0.25">
      <c r="A285" s="2">
        <v>208</v>
      </c>
      <c r="B285" s="36">
        <f t="shared" ca="1" si="87"/>
        <v>50596</v>
      </c>
      <c r="C285" s="28">
        <f t="shared" si="88"/>
        <v>3184.7562500000286</v>
      </c>
      <c r="D285" s="23">
        <f t="shared" si="86"/>
        <v>34.134027777777646</v>
      </c>
    </row>
    <row r="286" spans="1:4" hidden="1" x14ac:dyDescent="0.25">
      <c r="A286" s="2">
        <v>209</v>
      </c>
      <c r="B286" s="36">
        <f t="shared" ca="1" si="87"/>
        <v>50627</v>
      </c>
      <c r="C286" s="28">
        <f t="shared" si="88"/>
        <v>3150.6222222222509</v>
      </c>
      <c r="D286" s="23">
        <f t="shared" si="86"/>
        <v>34.134027777777646</v>
      </c>
    </row>
    <row r="287" spans="1:4" hidden="1" x14ac:dyDescent="0.25">
      <c r="A287" s="2">
        <v>210</v>
      </c>
      <c r="B287" s="36">
        <f t="shared" ca="1" si="87"/>
        <v>50658</v>
      </c>
      <c r="C287" s="28">
        <f t="shared" si="88"/>
        <v>3116.4881944444733</v>
      </c>
      <c r="D287" s="23">
        <f t="shared" si="86"/>
        <v>34.134027777778101</v>
      </c>
    </row>
    <row r="288" spans="1:4" hidden="1" x14ac:dyDescent="0.25">
      <c r="A288" s="2">
        <v>211</v>
      </c>
      <c r="B288" s="36">
        <f t="shared" ca="1" si="87"/>
        <v>50688</v>
      </c>
      <c r="C288" s="28">
        <f t="shared" si="88"/>
        <v>3082.3541666666952</v>
      </c>
      <c r="D288" s="23">
        <f t="shared" si="86"/>
        <v>34.134027777777646</v>
      </c>
    </row>
    <row r="289" spans="1:4" hidden="1" x14ac:dyDescent="0.25">
      <c r="A289" s="2">
        <v>212</v>
      </c>
      <c r="B289" s="36">
        <f t="shared" ca="1" si="87"/>
        <v>50719</v>
      </c>
      <c r="C289" s="28">
        <f t="shared" si="88"/>
        <v>3048.2201388889175</v>
      </c>
      <c r="D289" s="23">
        <f t="shared" si="86"/>
        <v>34.134027777778101</v>
      </c>
    </row>
    <row r="290" spans="1:4" hidden="1" x14ac:dyDescent="0.25">
      <c r="A290" s="2">
        <v>213</v>
      </c>
      <c r="B290" s="36">
        <f t="shared" ca="1" si="87"/>
        <v>50749</v>
      </c>
      <c r="C290" s="28">
        <f t="shared" si="88"/>
        <v>3014.0861111111394</v>
      </c>
      <c r="D290" s="23">
        <f t="shared" si="86"/>
        <v>34.134027777777646</v>
      </c>
    </row>
    <row r="291" spans="1:4" hidden="1" x14ac:dyDescent="0.25">
      <c r="A291" s="2">
        <v>214</v>
      </c>
      <c r="B291" s="36">
        <f t="shared" ca="1" si="87"/>
        <v>50780</v>
      </c>
      <c r="C291" s="28">
        <f t="shared" si="88"/>
        <v>2979.9520833333618</v>
      </c>
      <c r="D291" s="23">
        <f t="shared" si="86"/>
        <v>34.134027777778101</v>
      </c>
    </row>
    <row r="292" spans="1:4" hidden="1" x14ac:dyDescent="0.25">
      <c r="A292" s="2">
        <v>215</v>
      </c>
      <c r="B292" s="36">
        <f t="shared" ca="1" si="87"/>
        <v>50811</v>
      </c>
      <c r="C292" s="28">
        <f t="shared" si="88"/>
        <v>2945.8180555555837</v>
      </c>
      <c r="D292" s="23">
        <f t="shared" si="86"/>
        <v>34.134027777777646</v>
      </c>
    </row>
    <row r="293" spans="1:4" hidden="1" x14ac:dyDescent="0.25">
      <c r="A293" s="2">
        <v>216</v>
      </c>
      <c r="B293" s="36">
        <f t="shared" ca="1" si="87"/>
        <v>50839</v>
      </c>
      <c r="C293" s="28">
        <f t="shared" si="88"/>
        <v>2911.684027777806</v>
      </c>
      <c r="D293" s="23">
        <f t="shared" si="86"/>
        <v>34.134027777777646</v>
      </c>
    </row>
    <row r="294" spans="1:4" hidden="1" x14ac:dyDescent="0.25">
      <c r="A294" s="2">
        <v>217</v>
      </c>
      <c r="B294" s="36">
        <f t="shared" ca="1" si="87"/>
        <v>50870</v>
      </c>
      <c r="C294" s="23">
        <f>P51</f>
        <v>2877.5500000000284</v>
      </c>
      <c r="D294" s="23">
        <f t="shared" si="86"/>
        <v>34.134027777778101</v>
      </c>
    </row>
    <row r="295" spans="1:4" hidden="1" x14ac:dyDescent="0.25">
      <c r="A295" s="2">
        <v>218</v>
      </c>
      <c r="B295" s="36">
        <f t="shared" ca="1" si="87"/>
        <v>50900</v>
      </c>
      <c r="C295" s="23">
        <f t="shared" ref="C295:C304" si="89">P52</f>
        <v>2843.4159722222503</v>
      </c>
      <c r="D295" s="23">
        <f t="shared" si="86"/>
        <v>34.134027777777646</v>
      </c>
    </row>
    <row r="296" spans="1:4" hidden="1" x14ac:dyDescent="0.25">
      <c r="A296" s="2">
        <v>219</v>
      </c>
      <c r="B296" s="36">
        <f t="shared" ca="1" si="87"/>
        <v>50931</v>
      </c>
      <c r="C296" s="23">
        <f t="shared" si="89"/>
        <v>2809.2819444444726</v>
      </c>
      <c r="D296" s="23">
        <f t="shared" si="86"/>
        <v>34.134027777777646</v>
      </c>
    </row>
    <row r="297" spans="1:4" hidden="1" x14ac:dyDescent="0.25">
      <c r="A297" s="2">
        <v>220</v>
      </c>
      <c r="B297" s="36">
        <f t="shared" ca="1" si="87"/>
        <v>50961</v>
      </c>
      <c r="C297" s="23">
        <f t="shared" si="89"/>
        <v>2775.147916666695</v>
      </c>
      <c r="D297" s="23">
        <f t="shared" si="86"/>
        <v>34.134027777778101</v>
      </c>
    </row>
    <row r="298" spans="1:4" hidden="1" x14ac:dyDescent="0.25">
      <c r="A298" s="2">
        <v>221</v>
      </c>
      <c r="B298" s="36">
        <f t="shared" ca="1" si="87"/>
        <v>50992</v>
      </c>
      <c r="C298" s="23">
        <f t="shared" si="89"/>
        <v>2741.0138888889169</v>
      </c>
      <c r="D298" s="23">
        <f t="shared" si="86"/>
        <v>34.134027777777646</v>
      </c>
    </row>
    <row r="299" spans="1:4" hidden="1" x14ac:dyDescent="0.25">
      <c r="A299" s="2">
        <v>222</v>
      </c>
      <c r="B299" s="36">
        <f t="shared" ca="1" si="87"/>
        <v>51023</v>
      </c>
      <c r="C299" s="23">
        <f t="shared" si="89"/>
        <v>2706.8798611111392</v>
      </c>
      <c r="D299" s="23">
        <f t="shared" si="86"/>
        <v>34.134027777777646</v>
      </c>
    </row>
    <row r="300" spans="1:4" hidden="1" x14ac:dyDescent="0.25">
      <c r="A300" s="2">
        <v>223</v>
      </c>
      <c r="B300" s="36">
        <f t="shared" ca="1" si="87"/>
        <v>51053</v>
      </c>
      <c r="C300" s="23">
        <f t="shared" si="89"/>
        <v>2672.7458333333616</v>
      </c>
      <c r="D300" s="23">
        <f t="shared" si="86"/>
        <v>34.134027777778101</v>
      </c>
    </row>
    <row r="301" spans="1:4" hidden="1" x14ac:dyDescent="0.25">
      <c r="A301" s="2">
        <v>224</v>
      </c>
      <c r="B301" s="36">
        <f t="shared" ca="1" si="87"/>
        <v>51084</v>
      </c>
      <c r="C301" s="23">
        <f t="shared" si="89"/>
        <v>2638.6118055555835</v>
      </c>
      <c r="D301" s="23">
        <f t="shared" si="86"/>
        <v>34.134027777778101</v>
      </c>
    </row>
    <row r="302" spans="1:4" hidden="1" x14ac:dyDescent="0.25">
      <c r="A302" s="2">
        <v>225</v>
      </c>
      <c r="B302" s="36">
        <f t="shared" ca="1" si="87"/>
        <v>51114</v>
      </c>
      <c r="C302" s="23">
        <f t="shared" si="89"/>
        <v>2604.4777777778054</v>
      </c>
      <c r="D302" s="23">
        <f t="shared" si="86"/>
        <v>34.134027777777646</v>
      </c>
    </row>
    <row r="303" spans="1:4" hidden="1" x14ac:dyDescent="0.25">
      <c r="A303" s="2">
        <v>226</v>
      </c>
      <c r="B303" s="36">
        <f t="shared" ca="1" si="87"/>
        <v>51145</v>
      </c>
      <c r="C303" s="23">
        <f t="shared" si="89"/>
        <v>2570.3437500000277</v>
      </c>
      <c r="D303" s="23">
        <f t="shared" si="86"/>
        <v>34.134027777777646</v>
      </c>
    </row>
    <row r="304" spans="1:4" hidden="1" x14ac:dyDescent="0.25">
      <c r="A304" s="2">
        <v>227</v>
      </c>
      <c r="B304" s="36">
        <f t="shared" ca="1" si="87"/>
        <v>51176</v>
      </c>
      <c r="C304" s="23">
        <f t="shared" si="89"/>
        <v>2536.2097222222501</v>
      </c>
      <c r="D304" s="23">
        <f t="shared" si="86"/>
        <v>34.134027777777646</v>
      </c>
    </row>
    <row r="305" spans="1:4" hidden="1" x14ac:dyDescent="0.25">
      <c r="A305" s="2">
        <v>228</v>
      </c>
      <c r="B305" s="36">
        <f t="shared" ca="1" si="87"/>
        <v>51205</v>
      </c>
      <c r="C305" s="23">
        <f>P62</f>
        <v>2502.0756944444724</v>
      </c>
      <c r="D305" s="23">
        <f t="shared" si="86"/>
        <v>34.134027777777646</v>
      </c>
    </row>
    <row r="306" spans="1:4" hidden="1" x14ac:dyDescent="0.25">
      <c r="A306" s="2">
        <v>229</v>
      </c>
      <c r="B306" s="36">
        <f t="shared" ca="1" si="87"/>
        <v>51236</v>
      </c>
      <c r="C306" s="23">
        <f>S51</f>
        <v>2467.9416666666948</v>
      </c>
      <c r="D306" s="23">
        <f t="shared" si="86"/>
        <v>34.134027777778101</v>
      </c>
    </row>
    <row r="307" spans="1:4" hidden="1" x14ac:dyDescent="0.25">
      <c r="A307" s="2">
        <v>230</v>
      </c>
      <c r="B307" s="36">
        <f t="shared" ca="1" si="87"/>
        <v>51266</v>
      </c>
      <c r="C307" s="23">
        <f t="shared" ref="C307:C317" si="90">S52</f>
        <v>2433.8076388889167</v>
      </c>
      <c r="D307" s="23">
        <f t="shared" si="86"/>
        <v>34.134027777777646</v>
      </c>
    </row>
    <row r="308" spans="1:4" hidden="1" x14ac:dyDescent="0.25">
      <c r="A308" s="2">
        <v>231</v>
      </c>
      <c r="B308" s="36">
        <f t="shared" ca="1" si="87"/>
        <v>51297</v>
      </c>
      <c r="C308" s="23">
        <f t="shared" si="90"/>
        <v>2399.6736111111391</v>
      </c>
      <c r="D308" s="23">
        <f t="shared" si="86"/>
        <v>34.134027777777646</v>
      </c>
    </row>
    <row r="309" spans="1:4" hidden="1" x14ac:dyDescent="0.25">
      <c r="A309" s="2">
        <v>232</v>
      </c>
      <c r="B309" s="36">
        <f t="shared" ca="1" si="87"/>
        <v>51327</v>
      </c>
      <c r="C309" s="23">
        <f t="shared" si="90"/>
        <v>2365.5395833333614</v>
      </c>
      <c r="D309" s="23">
        <f t="shared" si="86"/>
        <v>34.134027777777646</v>
      </c>
    </row>
    <row r="310" spans="1:4" hidden="1" x14ac:dyDescent="0.25">
      <c r="A310" s="2">
        <v>233</v>
      </c>
      <c r="B310" s="36">
        <f t="shared" ca="1" si="87"/>
        <v>51358</v>
      </c>
      <c r="C310" s="23">
        <f t="shared" si="90"/>
        <v>2331.4055555555838</v>
      </c>
      <c r="D310" s="23">
        <f t="shared" si="86"/>
        <v>34.134027777778101</v>
      </c>
    </row>
    <row r="311" spans="1:4" hidden="1" x14ac:dyDescent="0.25">
      <c r="A311" s="2">
        <v>234</v>
      </c>
      <c r="B311" s="36">
        <f t="shared" ca="1" si="87"/>
        <v>51389</v>
      </c>
      <c r="C311" s="23">
        <f t="shared" si="90"/>
        <v>2297.2715277778057</v>
      </c>
      <c r="D311" s="23">
        <f t="shared" si="86"/>
        <v>34.134027777777646</v>
      </c>
    </row>
    <row r="312" spans="1:4" hidden="1" x14ac:dyDescent="0.25">
      <c r="A312" s="2">
        <v>235</v>
      </c>
      <c r="B312" s="36">
        <f t="shared" ca="1" si="87"/>
        <v>51419</v>
      </c>
      <c r="C312" s="23">
        <f t="shared" si="90"/>
        <v>2263.137500000028</v>
      </c>
      <c r="D312" s="23">
        <f t="shared" si="86"/>
        <v>34.134027777777646</v>
      </c>
    </row>
    <row r="313" spans="1:4" hidden="1" x14ac:dyDescent="0.25">
      <c r="A313" s="2">
        <v>236</v>
      </c>
      <c r="B313" s="36">
        <f t="shared" ca="1" si="87"/>
        <v>51450</v>
      </c>
      <c r="C313" s="23">
        <f t="shared" si="90"/>
        <v>2229.0034722222504</v>
      </c>
      <c r="D313" s="23">
        <f t="shared" si="86"/>
        <v>34.134027777778101</v>
      </c>
    </row>
    <row r="314" spans="1:4" hidden="1" x14ac:dyDescent="0.25">
      <c r="A314" s="2">
        <v>237</v>
      </c>
      <c r="B314" s="36">
        <f t="shared" ca="1" si="87"/>
        <v>51480</v>
      </c>
      <c r="C314" s="23">
        <f t="shared" si="90"/>
        <v>2194.8694444444723</v>
      </c>
      <c r="D314" s="23">
        <f t="shared" si="86"/>
        <v>34.134027777777646</v>
      </c>
    </row>
    <row r="315" spans="1:4" hidden="1" x14ac:dyDescent="0.25">
      <c r="A315" s="2">
        <v>238</v>
      </c>
      <c r="B315" s="36">
        <f t="shared" ca="1" si="87"/>
        <v>51511</v>
      </c>
      <c r="C315" s="23">
        <f t="shared" si="90"/>
        <v>2160.7354166666946</v>
      </c>
      <c r="D315" s="23">
        <f t="shared" si="86"/>
        <v>34.134027777777646</v>
      </c>
    </row>
    <row r="316" spans="1:4" hidden="1" x14ac:dyDescent="0.25">
      <c r="A316" s="2">
        <v>239</v>
      </c>
      <c r="B316" s="36">
        <f t="shared" ca="1" si="87"/>
        <v>51542</v>
      </c>
      <c r="C316" s="23">
        <f t="shared" si="90"/>
        <v>2126.601388888917</v>
      </c>
      <c r="D316" s="23">
        <f t="shared" si="86"/>
        <v>34.134027777778101</v>
      </c>
    </row>
    <row r="317" spans="1:4" hidden="1" x14ac:dyDescent="0.25">
      <c r="A317" s="2">
        <v>240</v>
      </c>
      <c r="B317" s="36">
        <f t="shared" ca="1" si="87"/>
        <v>51570</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3"/>
  <sheetViews>
    <sheetView tabSelected="1" topLeftCell="A3" zoomScale="77" zoomScaleNormal="77" workbookViewId="0">
      <selection activeCell="L14" sqref="L14:M14"/>
    </sheetView>
  </sheetViews>
  <sheetFormatPr defaultRowHeight="12.75" x14ac:dyDescent="0.2"/>
  <cols>
    <col min="1" max="1" width="10.7109375" customWidth="1"/>
    <col min="2" max="2" width="14.28515625" customWidth="1"/>
    <col min="3" max="3" width="12.85546875" customWidth="1"/>
    <col min="4" max="4" width="13" customWidth="1"/>
    <col min="5" max="7" width="12.42578125" customWidth="1"/>
    <col min="8" max="8" width="13.140625" customWidth="1"/>
    <col min="9" max="9" width="11.140625" bestFit="1" customWidth="1"/>
    <col min="10" max="10" width="12.140625" customWidth="1"/>
    <col min="11" max="11" width="12.28515625" customWidth="1"/>
    <col min="12" max="12" width="14.140625" customWidth="1"/>
    <col min="13" max="13" width="16.85546875" customWidth="1"/>
    <col min="14" max="14" width="14.85546875" customWidth="1"/>
    <col min="15" max="16" width="12.42578125" customWidth="1"/>
    <col min="17" max="17" width="12.140625" customWidth="1"/>
    <col min="18" max="18" width="14.85546875" customWidth="1"/>
    <col min="19" max="19" width="14" customWidth="1"/>
    <col min="20" max="22" width="12" customWidth="1"/>
    <col min="23" max="23" width="12.42578125" customWidth="1"/>
    <col min="24" max="25" width="13.7109375" customWidth="1"/>
    <col min="26" max="26" width="11.5703125" customWidth="1"/>
    <col min="27" max="28" width="13.28515625" customWidth="1"/>
    <col min="29" max="29" width="13" customWidth="1"/>
    <col min="30" max="31" width="14.28515625" customWidth="1"/>
    <col min="32" max="34" width="12.7109375" customWidth="1"/>
    <col min="35" max="35" width="11.7109375" customWidth="1"/>
    <col min="36" max="37" width="13.7109375" customWidth="1"/>
    <col min="38" max="42" width="13.85546875" customWidth="1"/>
    <col min="43" max="43" width="14.7109375" customWidth="1"/>
    <col min="44" max="44" width="8.42578125" hidden="1" customWidth="1"/>
    <col min="45" max="45" width="5.28515625" hidden="1" customWidth="1"/>
    <col min="46" max="67" width="9.140625" customWidth="1"/>
    <col min="258" max="258" width="13.7109375" customWidth="1"/>
  </cols>
  <sheetData>
    <row r="1" spans="1:258" s="61" customFormat="1" ht="27.75" hidden="1" customHeight="1" x14ac:dyDescent="0.25">
      <c r="A1" s="138" t="s">
        <v>54</v>
      </c>
      <c r="B1" s="138"/>
      <c r="C1" s="138"/>
      <c r="D1" s="138"/>
      <c r="E1" s="138"/>
      <c r="F1" s="138"/>
      <c r="G1" s="138"/>
      <c r="H1" s="138"/>
      <c r="I1" s="138"/>
      <c r="J1" s="138"/>
      <c r="K1" s="138"/>
      <c r="L1" s="138"/>
      <c r="M1" s="138"/>
      <c r="N1" s="3"/>
      <c r="O1" s="3"/>
      <c r="P1" s="3"/>
      <c r="Q1" s="3"/>
      <c r="R1" s="3"/>
      <c r="S1" s="3"/>
      <c r="T1" s="3"/>
      <c r="U1" s="3"/>
      <c r="V1" s="3"/>
      <c r="W1" s="3"/>
      <c r="X1" s="2"/>
      <c r="Y1" s="2"/>
      <c r="Z1" s="1"/>
      <c r="AA1" s="1"/>
      <c r="AB1" s="1"/>
      <c r="AC1" s="1"/>
      <c r="AD1" s="2"/>
      <c r="AE1" s="2"/>
      <c r="AF1" s="2"/>
      <c r="AG1" s="2"/>
      <c r="AH1" s="2"/>
      <c r="AI1" s="2"/>
      <c r="AJ1" s="2"/>
      <c r="AK1" s="2"/>
      <c r="AL1" s="2"/>
      <c r="AM1" s="2"/>
      <c r="AN1" s="2"/>
      <c r="AO1" s="41"/>
      <c r="AP1" s="41"/>
      <c r="AQ1" s="41"/>
      <c r="AR1" s="2"/>
      <c r="AS1" s="2"/>
    </row>
    <row r="2" spans="1:258" s="61" customFormat="1" ht="27.75" hidden="1" customHeight="1" x14ac:dyDescent="0.25">
      <c r="A2" s="139" t="s">
        <v>3</v>
      </c>
      <c r="B2" s="139"/>
      <c r="C2" s="139"/>
      <c r="D2" s="139"/>
      <c r="E2" s="139"/>
      <c r="F2" s="139"/>
      <c r="G2" s="139"/>
      <c r="H2" s="139"/>
      <c r="I2" s="139"/>
      <c r="J2" s="139"/>
      <c r="K2" s="139"/>
      <c r="L2" s="139"/>
      <c r="M2" s="139"/>
      <c r="N2" s="3"/>
      <c r="O2" s="3"/>
      <c r="P2" s="3"/>
      <c r="Q2" s="3"/>
      <c r="R2" s="3"/>
      <c r="S2" s="3"/>
      <c r="T2" s="3"/>
      <c r="U2" s="3"/>
      <c r="V2" s="3"/>
      <c r="W2" s="3"/>
      <c r="X2" s="1"/>
      <c r="Y2" s="1"/>
      <c r="Z2" s="1"/>
      <c r="AA2" s="1"/>
      <c r="AB2" s="1"/>
      <c r="AC2" s="1"/>
      <c r="AD2" s="2"/>
      <c r="AE2" s="2"/>
      <c r="AF2" s="2"/>
      <c r="AG2" s="2"/>
      <c r="AH2" s="2"/>
      <c r="AI2" s="2"/>
      <c r="AJ2" s="2"/>
      <c r="AK2" s="2"/>
      <c r="AL2" s="2"/>
      <c r="AM2" s="2"/>
      <c r="AN2" s="2"/>
      <c r="AO2" s="41"/>
      <c r="AP2" s="41"/>
      <c r="AQ2" s="41"/>
      <c r="AR2" s="2"/>
      <c r="AS2" s="2"/>
    </row>
    <row r="3" spans="1:258" ht="45" customHeight="1" x14ac:dyDescent="0.25">
      <c r="A3" s="140" t="s">
        <v>102</v>
      </c>
      <c r="B3" s="140"/>
      <c r="C3" s="140"/>
      <c r="D3" s="140"/>
      <c r="E3" s="140"/>
      <c r="F3" s="140"/>
      <c r="G3" s="140"/>
      <c r="H3" s="140"/>
      <c r="I3" s="140"/>
      <c r="J3" s="140"/>
      <c r="K3" s="140"/>
      <c r="L3" s="140"/>
      <c r="M3" s="140"/>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2"/>
      <c r="AS3" s="2"/>
    </row>
    <row r="4" spans="1:258" s="2" customFormat="1" ht="16.5" customHeight="1" x14ac:dyDescent="0.25">
      <c r="A4" s="141"/>
      <c r="B4" s="141"/>
      <c r="C4" s="141"/>
      <c r="D4" s="141"/>
      <c r="E4" s="141"/>
      <c r="F4" s="141"/>
      <c r="G4" s="141"/>
      <c r="H4" s="141"/>
      <c r="I4" s="141"/>
      <c r="J4" s="141"/>
      <c r="K4" s="141"/>
      <c r="L4" s="141"/>
      <c r="M4" s="141"/>
      <c r="N4" s="41"/>
      <c r="O4" s="230"/>
      <c r="P4" s="231" t="s">
        <v>112</v>
      </c>
      <c r="Q4" s="41"/>
      <c r="R4" s="41"/>
      <c r="S4" s="41"/>
      <c r="T4" s="41"/>
      <c r="U4" s="41"/>
      <c r="V4" s="41"/>
      <c r="W4" s="41"/>
      <c r="X4" s="41"/>
      <c r="Y4" s="41"/>
      <c r="Z4" s="41"/>
      <c r="AA4" s="41"/>
      <c r="AB4" s="41"/>
      <c r="AC4" s="41"/>
      <c r="AD4" s="41"/>
      <c r="AE4" s="41"/>
      <c r="AF4" s="41"/>
      <c r="AG4" s="41"/>
      <c r="AH4" s="41"/>
      <c r="AI4" s="41"/>
      <c r="AJ4" s="41"/>
      <c r="AK4" s="41"/>
      <c r="AL4" s="41"/>
      <c r="AM4" s="41"/>
      <c r="AN4" s="41"/>
      <c r="AO4" s="70"/>
      <c r="AP4" s="41"/>
      <c r="AQ4" s="41"/>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s="2" customFormat="1" ht="43.5" hidden="1" customHeight="1" x14ac:dyDescent="0.25">
      <c r="A5" s="142" t="s">
        <v>55</v>
      </c>
      <c r="B5" s="143"/>
      <c r="C5" s="143"/>
      <c r="D5" s="143"/>
      <c r="E5" s="143"/>
      <c r="F5" s="143"/>
      <c r="G5" s="143"/>
      <c r="H5" s="143"/>
      <c r="I5" s="143"/>
      <c r="J5" s="143"/>
      <c r="K5" s="144"/>
      <c r="L5" s="145" t="s">
        <v>56</v>
      </c>
      <c r="M5" s="146"/>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70"/>
      <c r="AP5" s="41"/>
      <c r="AQ5" s="41"/>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s="2" customFormat="1" ht="13.5" customHeight="1" x14ac:dyDescent="0.25">
      <c r="A6" s="147" t="s">
        <v>57</v>
      </c>
      <c r="B6" s="148"/>
      <c r="C6" s="148"/>
      <c r="D6" s="148"/>
      <c r="E6" s="148"/>
      <c r="F6" s="148"/>
      <c r="G6" s="148"/>
      <c r="H6" s="148"/>
      <c r="I6" s="148"/>
      <c r="J6" s="148"/>
      <c r="K6" s="149"/>
      <c r="L6" s="86">
        <v>2000000</v>
      </c>
      <c r="M6" s="86"/>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70">
        <v>0.01</v>
      </c>
      <c r="AP6" s="41"/>
      <c r="AQ6" s="41"/>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s="2" customFormat="1" ht="15" x14ac:dyDescent="0.25">
      <c r="A7" s="150" t="s">
        <v>15</v>
      </c>
      <c r="B7" s="151"/>
      <c r="C7" s="151"/>
      <c r="D7" s="151"/>
      <c r="E7" s="151"/>
      <c r="F7" s="151"/>
      <c r="G7" s="151"/>
      <c r="H7" s="151"/>
      <c r="I7" s="151"/>
      <c r="J7" s="151"/>
      <c r="K7" s="152"/>
      <c r="L7" s="85">
        <v>0.15</v>
      </c>
      <c r="M7" s="85"/>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70">
        <v>7.0000000000000001E-3</v>
      </c>
      <c r="AP7" s="41"/>
      <c r="AQ7" s="41"/>
      <c r="AR7" s="1" t="s">
        <v>2</v>
      </c>
      <c r="AS7" s="25" t="s">
        <v>0</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s="2" customFormat="1" ht="15" x14ac:dyDescent="0.25">
      <c r="A8" s="153" t="s">
        <v>58</v>
      </c>
      <c r="B8" s="154"/>
      <c r="C8" s="154"/>
      <c r="D8" s="154"/>
      <c r="E8" s="154"/>
      <c r="F8" s="154"/>
      <c r="G8" s="154"/>
      <c r="H8" s="154"/>
      <c r="I8" s="154"/>
      <c r="J8" s="154"/>
      <c r="K8" s="155"/>
      <c r="L8" s="156">
        <f>L6-(L6*avans2)</f>
        <v>1700000</v>
      </c>
      <c r="M8" s="156"/>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70">
        <v>5.0000000000000001E-3</v>
      </c>
      <c r="AP8" s="41"/>
      <c r="AQ8" s="41"/>
      <c r="AR8" s="2" t="s">
        <v>14</v>
      </c>
      <c r="AS8" s="25" t="s">
        <v>1</v>
      </c>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s="2" customFormat="1" ht="15" hidden="1" customHeight="1" x14ac:dyDescent="0.25">
      <c r="A9" s="157" t="s">
        <v>59</v>
      </c>
      <c r="B9" s="158"/>
      <c r="C9" s="158"/>
      <c r="D9" s="158"/>
      <c r="E9" s="158"/>
      <c r="F9" s="158"/>
      <c r="G9" s="158"/>
      <c r="H9" s="158"/>
      <c r="I9" s="158"/>
      <c r="J9" s="159"/>
      <c r="K9" s="56"/>
      <c r="L9" s="86">
        <v>100000</v>
      </c>
      <c r="M9" s="86"/>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70"/>
      <c r="AP9" s="41"/>
      <c r="AQ9" s="41"/>
      <c r="AS9" s="57"/>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s="2" customFormat="1" ht="15" hidden="1" customHeight="1" x14ac:dyDescent="0.25">
      <c r="A10" s="157" t="s">
        <v>60</v>
      </c>
      <c r="B10" s="158"/>
      <c r="C10" s="158"/>
      <c r="D10" s="158"/>
      <c r="E10" s="158"/>
      <c r="F10" s="158"/>
      <c r="G10" s="158"/>
      <c r="H10" s="158"/>
      <c r="I10" s="158"/>
      <c r="J10" s="159"/>
      <c r="K10" s="56"/>
      <c r="L10" s="86">
        <f>L9*L31</f>
        <v>0</v>
      </c>
      <c r="M10" s="86"/>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70"/>
      <c r="AP10" s="41"/>
      <c r="AQ10" s="41"/>
      <c r="AS10" s="57"/>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s="2" customFormat="1" ht="15" hidden="1" customHeight="1" x14ac:dyDescent="0.25">
      <c r="A11" s="160" t="s">
        <v>61</v>
      </c>
      <c r="B11" s="161"/>
      <c r="C11" s="161"/>
      <c r="D11" s="161"/>
      <c r="E11" s="161"/>
      <c r="F11" s="161"/>
      <c r="G11" s="161"/>
      <c r="H11" s="161"/>
      <c r="I11" s="161"/>
      <c r="J11" s="162"/>
      <c r="K11" s="58"/>
      <c r="L11" s="86">
        <v>0</v>
      </c>
      <c r="M11" s="86"/>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70"/>
      <c r="AP11" s="41"/>
      <c r="AQ11" s="41"/>
      <c r="AS11" s="57"/>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s="2" customFormat="1" ht="15" hidden="1" customHeight="1" x14ac:dyDescent="0.25">
      <c r="A12" s="160" t="s">
        <v>62</v>
      </c>
      <c r="B12" s="161"/>
      <c r="C12" s="161"/>
      <c r="D12" s="161"/>
      <c r="E12" s="161"/>
      <c r="F12" s="161"/>
      <c r="G12" s="161"/>
      <c r="H12" s="161"/>
      <c r="I12" s="161"/>
      <c r="J12" s="162"/>
      <c r="K12" s="58"/>
      <c r="L12" s="86">
        <v>0</v>
      </c>
      <c r="M12" s="86"/>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70"/>
      <c r="AP12" s="41"/>
      <c r="AQ12" s="41"/>
      <c r="AS12" s="57"/>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s="2" customFormat="1" ht="16.5" customHeight="1" x14ac:dyDescent="0.25">
      <c r="A13" s="206" t="s">
        <v>12</v>
      </c>
      <c r="B13" s="207"/>
      <c r="C13" s="207"/>
      <c r="D13" s="207"/>
      <c r="E13" s="207"/>
      <c r="F13" s="207"/>
      <c r="G13" s="207"/>
      <c r="H13" s="207"/>
      <c r="I13" s="207"/>
      <c r="J13" s="207"/>
      <c r="K13" s="208"/>
      <c r="L13" s="209">
        <v>240</v>
      </c>
      <c r="M13" s="210"/>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70"/>
      <c r="AP13" s="41"/>
      <c r="AQ13" s="41"/>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s="2" customFormat="1" ht="45" customHeight="1" x14ac:dyDescent="0.25">
      <c r="A14" s="163" t="s">
        <v>100</v>
      </c>
      <c r="B14" s="164"/>
      <c r="C14" s="164"/>
      <c r="D14" s="164"/>
      <c r="E14" s="164"/>
      <c r="F14" s="164"/>
      <c r="G14" s="164"/>
      <c r="H14" s="164"/>
      <c r="I14" s="164"/>
      <c r="J14" s="164"/>
      <c r="K14" s="165"/>
      <c r="L14" s="190">
        <v>8.3199999999999996E-2</v>
      </c>
      <c r="M14" s="19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70"/>
      <c r="AP14" s="41"/>
      <c r="AQ14" s="41"/>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s="2" customFormat="1" ht="33" customHeight="1" x14ac:dyDescent="0.25">
      <c r="A15" s="211" t="s">
        <v>104</v>
      </c>
      <c r="B15" s="212"/>
      <c r="C15" s="212"/>
      <c r="D15" s="212"/>
      <c r="E15" s="212"/>
      <c r="F15" s="212"/>
      <c r="G15" s="212"/>
      <c r="H15" s="212"/>
      <c r="I15" s="212"/>
      <c r="J15" s="212"/>
      <c r="K15" s="213"/>
      <c r="L15" s="172">
        <f>L14+7%</f>
        <v>0.1532</v>
      </c>
      <c r="M15" s="172"/>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s="2" customFormat="1" ht="16.5" customHeight="1" x14ac:dyDescent="0.25">
      <c r="A16" s="169" t="s">
        <v>51</v>
      </c>
      <c r="B16" s="170"/>
      <c r="C16" s="170"/>
      <c r="D16" s="170"/>
      <c r="E16" s="170"/>
      <c r="F16" s="170"/>
      <c r="G16" s="170"/>
      <c r="H16" s="170"/>
      <c r="I16" s="170"/>
      <c r="J16" s="170"/>
      <c r="K16" s="171"/>
      <c r="L16" s="173">
        <v>24</v>
      </c>
      <c r="M16" s="174"/>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s="2" customFormat="1" ht="50.25" customHeight="1" x14ac:dyDescent="0.25">
      <c r="A17" s="187" t="s">
        <v>105</v>
      </c>
      <c r="B17" s="188"/>
      <c r="C17" s="188"/>
      <c r="D17" s="188"/>
      <c r="E17" s="188"/>
      <c r="F17" s="188"/>
      <c r="G17" s="188"/>
      <c r="H17" s="188"/>
      <c r="I17" s="188"/>
      <c r="J17" s="188"/>
      <c r="K17" s="189"/>
      <c r="L17" s="190">
        <v>8.7800000000000003E-2</v>
      </c>
      <c r="M17" s="19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s="2" customFormat="1" ht="28.5" customHeight="1" x14ac:dyDescent="0.25">
      <c r="A18" s="179" t="s">
        <v>101</v>
      </c>
      <c r="B18" s="180"/>
      <c r="C18" s="180"/>
      <c r="D18" s="180"/>
      <c r="E18" s="180"/>
      <c r="F18" s="180"/>
      <c r="G18" s="180"/>
      <c r="H18" s="180"/>
      <c r="I18" s="180"/>
      <c r="J18" s="180"/>
      <c r="K18" s="181"/>
      <c r="L18" s="175">
        <f>L17+4.5%</f>
        <v>0.1328</v>
      </c>
      <c r="M18" s="176"/>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s="2" customFormat="1" ht="15.75" customHeight="1" x14ac:dyDescent="0.25">
      <c r="A19" s="169" t="s">
        <v>94</v>
      </c>
      <c r="B19" s="170"/>
      <c r="C19" s="170"/>
      <c r="D19" s="170"/>
      <c r="E19" s="170"/>
      <c r="F19" s="170"/>
      <c r="G19" s="170"/>
      <c r="H19" s="170"/>
      <c r="I19" s="170"/>
      <c r="J19" s="170"/>
      <c r="K19" s="171"/>
      <c r="L19" s="177">
        <f>strok2-L16</f>
        <v>216</v>
      </c>
      <c r="M19" s="178"/>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s="2" customFormat="1" ht="15.75" customHeight="1" x14ac:dyDescent="0.25">
      <c r="A20" s="133" t="s">
        <v>106</v>
      </c>
      <c r="B20" s="134"/>
      <c r="C20" s="134"/>
      <c r="D20" s="134"/>
      <c r="E20" s="134"/>
      <c r="F20" s="134"/>
      <c r="G20" s="134"/>
      <c r="H20" s="134"/>
      <c r="I20" s="134"/>
      <c r="J20" s="134"/>
      <c r="K20" s="135"/>
      <c r="L20" s="136">
        <v>7.0000000000000007E-2</v>
      </c>
      <c r="M20" s="137"/>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s="2" customFormat="1" ht="15.75" customHeight="1" x14ac:dyDescent="0.25">
      <c r="A21" s="199" t="s">
        <v>94</v>
      </c>
      <c r="B21" s="200"/>
      <c r="C21" s="200"/>
      <c r="D21" s="200"/>
      <c r="E21" s="200"/>
      <c r="F21" s="200"/>
      <c r="G21" s="200"/>
      <c r="H21" s="200"/>
      <c r="I21" s="200"/>
      <c r="J21" s="200"/>
      <c r="K21" s="201"/>
      <c r="L21" s="131">
        <f>strok2</f>
        <v>240</v>
      </c>
      <c r="M21" s="132"/>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s="2" customFormat="1" ht="15" x14ac:dyDescent="0.25">
      <c r="A22" s="153" t="s">
        <v>13</v>
      </c>
      <c r="B22" s="154"/>
      <c r="C22" s="154"/>
      <c r="D22" s="154"/>
      <c r="E22" s="154"/>
      <c r="F22" s="154"/>
      <c r="G22" s="154"/>
      <c r="H22" s="154"/>
      <c r="I22" s="154"/>
      <c r="J22" s="154"/>
      <c r="K22" s="155"/>
      <c r="L22" s="192">
        <v>1</v>
      </c>
      <c r="M22" s="193"/>
      <c r="N22" s="41"/>
      <c r="O22" s="41"/>
      <c r="P22" s="41"/>
      <c r="Q22" s="41"/>
      <c r="R22" s="41"/>
      <c r="S22" s="41"/>
      <c r="T22" s="41"/>
      <c r="U22" s="41"/>
      <c r="V22" s="41"/>
      <c r="W22" s="64"/>
      <c r="X22" s="41"/>
      <c r="Y22" s="41"/>
      <c r="Z22" s="41"/>
      <c r="AA22" s="41"/>
      <c r="AB22" s="41"/>
      <c r="AC22" s="41"/>
      <c r="AD22" s="41"/>
      <c r="AE22" s="41"/>
      <c r="AF22" s="41"/>
      <c r="AG22" s="41"/>
      <c r="AH22" s="41"/>
      <c r="AI22" s="41"/>
      <c r="AJ22" s="41"/>
      <c r="AK22" s="41"/>
      <c r="AL22" s="41"/>
      <c r="AM22" s="41"/>
      <c r="AN22" s="41"/>
      <c r="AO22" s="41"/>
      <c r="AP22" s="41"/>
      <c r="AQ22" s="41"/>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s="2" customFormat="1" ht="15" hidden="1" customHeight="1" x14ac:dyDescent="0.25">
      <c r="A23" s="106" t="str">
        <f>CONCATENATE("Месячный платеж по кредиту, ",R40)</f>
        <v xml:space="preserve">Месячный платеж по кредиту, </v>
      </c>
      <c r="B23" s="107"/>
      <c r="C23" s="107"/>
      <c r="D23" s="107"/>
      <c r="E23" s="107"/>
      <c r="F23" s="107"/>
      <c r="G23" s="107"/>
      <c r="H23" s="107"/>
      <c r="I23" s="107"/>
      <c r="J23" s="39"/>
      <c r="K23" s="55"/>
      <c r="L23" s="194">
        <f>IF(data2=1,sumkred2/strok2,sumkred2*L15/100/((1-POWER(1+L15/1200,-strok2))*12))</f>
        <v>7083.333333333333</v>
      </c>
      <c r="M23" s="195"/>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s="2" customFormat="1" ht="26.25" customHeight="1" x14ac:dyDescent="0.25">
      <c r="A24" s="163" t="s">
        <v>85</v>
      </c>
      <c r="B24" s="164"/>
      <c r="C24" s="164"/>
      <c r="D24" s="164"/>
      <c r="E24" s="164"/>
      <c r="F24" s="164"/>
      <c r="G24" s="164"/>
      <c r="H24" s="164"/>
      <c r="I24" s="164"/>
      <c r="J24" s="164"/>
      <c r="K24" s="164"/>
      <c r="L24" s="164"/>
      <c r="M24" s="165"/>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s="2" customFormat="1" ht="15" x14ac:dyDescent="0.25">
      <c r="A25" s="106" t="s">
        <v>86</v>
      </c>
      <c r="B25" s="107"/>
      <c r="C25" s="107"/>
      <c r="D25" s="107"/>
      <c r="E25" s="107"/>
      <c r="F25" s="107"/>
      <c r="G25" s="107"/>
      <c r="H25" s="107"/>
      <c r="I25" s="107"/>
      <c r="J25" s="107"/>
      <c r="K25" s="184"/>
      <c r="L25" s="196">
        <v>5.0000000000000001E-3</v>
      </c>
      <c r="M25" s="196"/>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s="2" customFormat="1" ht="16.5" customHeight="1" x14ac:dyDescent="0.25">
      <c r="A26" s="106" t="s">
        <v>63</v>
      </c>
      <c r="B26" s="107"/>
      <c r="C26" s="107"/>
      <c r="D26" s="107"/>
      <c r="E26" s="107"/>
      <c r="F26" s="107"/>
      <c r="G26" s="107"/>
      <c r="H26" s="107"/>
      <c r="I26" s="107"/>
      <c r="J26" s="107"/>
      <c r="K26" s="184"/>
      <c r="L26" s="197">
        <v>0</v>
      </c>
      <c r="M26" s="198"/>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s="2" customFormat="1" ht="19.5" customHeight="1" x14ac:dyDescent="0.25">
      <c r="A27" s="106" t="s">
        <v>96</v>
      </c>
      <c r="B27" s="107"/>
      <c r="C27" s="107"/>
      <c r="D27" s="107"/>
      <c r="E27" s="107"/>
      <c r="F27" s="107"/>
      <c r="G27" s="107"/>
      <c r="H27" s="107"/>
      <c r="I27" s="107"/>
      <c r="J27" s="107"/>
      <c r="K27" s="184"/>
      <c r="L27" s="202">
        <v>0</v>
      </c>
      <c r="M27" s="203"/>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s="2" customFormat="1" ht="15.75" customHeight="1" x14ac:dyDescent="0.25">
      <c r="A28" s="106" t="s">
        <v>92</v>
      </c>
      <c r="B28" s="107"/>
      <c r="C28" s="107"/>
      <c r="D28" s="107"/>
      <c r="E28" s="107"/>
      <c r="F28" s="107"/>
      <c r="G28" s="107"/>
      <c r="H28" s="107"/>
      <c r="I28" s="107"/>
      <c r="J28" s="107"/>
      <c r="K28" s="184"/>
      <c r="L28" s="204" t="s">
        <v>93</v>
      </c>
      <c r="M28" s="205"/>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s="2" customFormat="1" ht="25.5" hidden="1" customHeight="1" x14ac:dyDescent="0.25">
      <c r="A29" s="106" t="s">
        <v>95</v>
      </c>
      <c r="B29" s="107"/>
      <c r="C29" s="107"/>
      <c r="D29" s="107"/>
      <c r="E29" s="107"/>
      <c r="F29" s="107"/>
      <c r="G29" s="107"/>
      <c r="H29" s="107"/>
      <c r="I29" s="107"/>
      <c r="J29" s="107"/>
      <c r="K29" s="184"/>
      <c r="L29" s="185">
        <v>0</v>
      </c>
      <c r="M29" s="186"/>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s="2" customFormat="1" ht="20.45" customHeight="1" x14ac:dyDescent="0.25">
      <c r="A30" s="182" t="s">
        <v>97</v>
      </c>
      <c r="B30" s="182"/>
      <c r="C30" s="182"/>
      <c r="D30" s="182"/>
      <c r="E30" s="182"/>
      <c r="F30" s="182"/>
      <c r="G30" s="182"/>
      <c r="H30" s="182"/>
      <c r="I30" s="182"/>
      <c r="J30" s="182"/>
      <c r="K30" s="182"/>
      <c r="L30" s="183">
        <v>0</v>
      </c>
      <c r="M30" s="183"/>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s="2" customFormat="1" ht="32.25" customHeight="1" x14ac:dyDescent="0.25">
      <c r="A31" s="166" t="s">
        <v>64</v>
      </c>
      <c r="B31" s="167"/>
      <c r="C31" s="167"/>
      <c r="D31" s="167"/>
      <c r="E31" s="167"/>
      <c r="F31" s="167"/>
      <c r="G31" s="167"/>
      <c r="H31" s="167"/>
      <c r="I31" s="167"/>
      <c r="J31" s="167"/>
      <c r="K31" s="167"/>
      <c r="L31" s="167"/>
      <c r="M31" s="168"/>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s="1" customFormat="1" ht="15" x14ac:dyDescent="0.25">
      <c r="A32" s="217" t="s">
        <v>87</v>
      </c>
      <c r="B32" s="219"/>
      <c r="C32" s="219"/>
      <c r="D32" s="219"/>
      <c r="E32" s="219"/>
      <c r="F32" s="219"/>
      <c r="G32" s="219"/>
      <c r="H32" s="219"/>
      <c r="I32" s="219"/>
      <c r="J32" s="219"/>
      <c r="K32" s="220"/>
      <c r="L32" s="156">
        <v>12270</v>
      </c>
      <c r="M32" s="156"/>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row>
    <row r="33" spans="1:260" s="1" customFormat="1" ht="15" x14ac:dyDescent="0.25">
      <c r="A33" s="217" t="s">
        <v>88</v>
      </c>
      <c r="B33" s="215"/>
      <c r="C33" s="215"/>
      <c r="D33" s="215"/>
      <c r="E33" s="215"/>
      <c r="F33" s="215"/>
      <c r="G33" s="215"/>
      <c r="H33" s="215"/>
      <c r="I33" s="215"/>
      <c r="J33" s="215"/>
      <c r="K33" s="216"/>
      <c r="L33" s="196">
        <v>1E-3</v>
      </c>
      <c r="M33" s="196"/>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row>
    <row r="34" spans="1:260" s="1" customFormat="1" ht="30" customHeight="1" x14ac:dyDescent="0.25">
      <c r="A34" s="214" t="s">
        <v>89</v>
      </c>
      <c r="B34" s="215"/>
      <c r="C34" s="215"/>
      <c r="D34" s="215"/>
      <c r="E34" s="215"/>
      <c r="F34" s="215"/>
      <c r="G34" s="215"/>
      <c r="H34" s="215"/>
      <c r="I34" s="215"/>
      <c r="J34" s="215"/>
      <c r="K34" s="216"/>
      <c r="L34" s="196">
        <v>2.5999999999999999E-3</v>
      </c>
      <c r="M34" s="196"/>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row>
    <row r="35" spans="1:260" s="1" customFormat="1" ht="15" x14ac:dyDescent="0.25">
      <c r="A35" s="217" t="s">
        <v>90</v>
      </c>
      <c r="B35" s="215"/>
      <c r="C35" s="215"/>
      <c r="D35" s="215"/>
      <c r="E35" s="215"/>
      <c r="F35" s="215"/>
      <c r="G35" s="215"/>
      <c r="H35" s="215"/>
      <c r="I35" s="215"/>
      <c r="J35" s="215"/>
      <c r="K35" s="216"/>
      <c r="L35" s="196">
        <v>0</v>
      </c>
      <c r="M35" s="196"/>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row>
    <row r="36" spans="1:260" s="1" customFormat="1" ht="15" x14ac:dyDescent="0.25">
      <c r="A36" s="217" t="s">
        <v>99</v>
      </c>
      <c r="B36" s="215"/>
      <c r="C36" s="215"/>
      <c r="D36" s="215"/>
      <c r="E36" s="215"/>
      <c r="F36" s="215"/>
      <c r="G36" s="215"/>
      <c r="H36" s="215"/>
      <c r="I36" s="215"/>
      <c r="J36" s="215"/>
      <c r="K36" s="216"/>
      <c r="L36" s="218">
        <v>1900</v>
      </c>
      <c r="M36" s="218"/>
      <c r="N36" s="41" t="s">
        <v>103</v>
      </c>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row>
    <row r="37" spans="1:260" s="1" customFormat="1" ht="15" x14ac:dyDescent="0.25">
      <c r="A37" s="217" t="s">
        <v>91</v>
      </c>
      <c r="B37" s="215"/>
      <c r="C37" s="215"/>
      <c r="D37" s="215"/>
      <c r="E37" s="215"/>
      <c r="F37" s="215"/>
      <c r="G37" s="215"/>
      <c r="H37" s="215"/>
      <c r="I37" s="215"/>
      <c r="J37" s="215"/>
      <c r="K37" s="216"/>
      <c r="L37" s="156">
        <v>3086</v>
      </c>
      <c r="M37" s="156"/>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row>
    <row r="38" spans="1:260" s="2" customFormat="1" ht="15" customHeight="1" x14ac:dyDescent="0.25">
      <c r="A38" s="217" t="s">
        <v>98</v>
      </c>
      <c r="B38" s="215"/>
      <c r="C38" s="215"/>
      <c r="D38" s="215"/>
      <c r="E38" s="215"/>
      <c r="F38" s="215"/>
      <c r="G38" s="215"/>
      <c r="H38" s="215"/>
      <c r="I38" s="215"/>
      <c r="J38" s="215"/>
      <c r="K38" s="216"/>
      <c r="L38" s="156">
        <f>L6*1%</f>
        <v>20000</v>
      </c>
      <c r="M38" s="156"/>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60" s="2" customFormat="1" ht="19.5" hidden="1" customHeight="1" x14ac:dyDescent="0.25">
      <c r="A39" s="224"/>
      <c r="B39" s="225"/>
      <c r="C39" s="225"/>
      <c r="D39" s="225"/>
      <c r="E39" s="225"/>
      <c r="F39" s="225"/>
      <c r="G39" s="225"/>
      <c r="H39" s="225"/>
      <c r="I39" s="225"/>
      <c r="J39" s="225"/>
      <c r="K39" s="226"/>
      <c r="L39" s="227"/>
      <c r="M39" s="228"/>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1"/>
      <c r="AP39" s="1"/>
      <c r="AQ39" s="1"/>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60" s="2" customFormat="1" ht="15.75" thickBot="1" x14ac:dyDescent="0.3">
      <c r="A40" s="20">
        <v>2</v>
      </c>
      <c r="B40" s="1"/>
      <c r="C40" s="1"/>
      <c r="D40" s="1"/>
      <c r="E40" s="1"/>
      <c r="F40" s="1"/>
      <c r="G40" s="1"/>
      <c r="H40" s="1"/>
      <c r="I40" s="1"/>
      <c r="J40" s="1"/>
      <c r="K40" s="1"/>
      <c r="M40" s="32"/>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P40" s="41"/>
      <c r="AQ40" s="41" t="s">
        <v>16</v>
      </c>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60" s="2" customFormat="1" ht="12.75" customHeight="1" thickBot="1" x14ac:dyDescent="0.3">
      <c r="A41" s="121" t="s">
        <v>18</v>
      </c>
      <c r="B41" s="110" t="s">
        <v>20</v>
      </c>
      <c r="C41" s="111"/>
      <c r="D41" s="111"/>
      <c r="E41" s="111"/>
      <c r="F41" s="111"/>
      <c r="G41" s="112"/>
      <c r="H41" s="110" t="s">
        <v>21</v>
      </c>
      <c r="I41" s="111"/>
      <c r="J41" s="111"/>
      <c r="K41" s="111"/>
      <c r="L41" s="111"/>
      <c r="M41" s="112"/>
      <c r="N41" s="110" t="s">
        <v>22</v>
      </c>
      <c r="O41" s="111"/>
      <c r="P41" s="111"/>
      <c r="Q41" s="111"/>
      <c r="R41" s="111"/>
      <c r="S41" s="112"/>
      <c r="T41" s="110" t="s">
        <v>23</v>
      </c>
      <c r="U41" s="111"/>
      <c r="V41" s="111"/>
      <c r="W41" s="111"/>
      <c r="X41" s="111"/>
      <c r="Y41" s="112"/>
      <c r="Z41" s="110" t="s">
        <v>24</v>
      </c>
      <c r="AA41" s="111"/>
      <c r="AB41" s="111"/>
      <c r="AC41" s="111"/>
      <c r="AD41" s="111"/>
      <c r="AE41" s="112"/>
      <c r="AF41" s="110" t="s">
        <v>25</v>
      </c>
      <c r="AG41" s="111"/>
      <c r="AH41" s="111"/>
      <c r="AI41" s="111"/>
      <c r="AJ41" s="111"/>
      <c r="AK41" s="112"/>
      <c r="AL41" s="110" t="s">
        <v>26</v>
      </c>
      <c r="AM41" s="111"/>
      <c r="AN41" s="111"/>
      <c r="AO41" s="111"/>
      <c r="AP41" s="111"/>
      <c r="AQ41" s="112"/>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row>
    <row r="42" spans="1:260" s="2" customFormat="1" ht="120.75" thickBot="1" x14ac:dyDescent="0.3">
      <c r="A42" s="122"/>
      <c r="B42" s="6" t="s">
        <v>41</v>
      </c>
      <c r="C42" s="6" t="s">
        <v>42</v>
      </c>
      <c r="D42" s="66" t="s">
        <v>107</v>
      </c>
      <c r="E42" s="6" t="s">
        <v>65</v>
      </c>
      <c r="F42" s="6" t="s">
        <v>43</v>
      </c>
      <c r="G42" s="66" t="s">
        <v>108</v>
      </c>
      <c r="H42" s="6" t="s">
        <v>41</v>
      </c>
      <c r="I42" s="6" t="s">
        <v>42</v>
      </c>
      <c r="J42" s="66" t="s">
        <v>107</v>
      </c>
      <c r="K42" s="6" t="s">
        <v>65</v>
      </c>
      <c r="L42" s="6" t="s">
        <v>43</v>
      </c>
      <c r="M42" s="66" t="s">
        <v>108</v>
      </c>
      <c r="N42" s="6" t="s">
        <v>41</v>
      </c>
      <c r="O42" s="6" t="s">
        <v>42</v>
      </c>
      <c r="P42" s="66" t="s">
        <v>107</v>
      </c>
      <c r="Q42" s="6" t="s">
        <v>65</v>
      </c>
      <c r="R42" s="6" t="s">
        <v>43</v>
      </c>
      <c r="S42" s="66" t="s">
        <v>108</v>
      </c>
      <c r="T42" s="6" t="s">
        <v>41</v>
      </c>
      <c r="U42" s="6" t="s">
        <v>42</v>
      </c>
      <c r="V42" s="66" t="s">
        <v>107</v>
      </c>
      <c r="W42" s="6" t="s">
        <v>65</v>
      </c>
      <c r="X42" s="6" t="s">
        <v>43</v>
      </c>
      <c r="Y42" s="66" t="s">
        <v>108</v>
      </c>
      <c r="Z42" s="6" t="s">
        <v>41</v>
      </c>
      <c r="AA42" s="6" t="s">
        <v>42</v>
      </c>
      <c r="AB42" s="66" t="s">
        <v>107</v>
      </c>
      <c r="AC42" s="6" t="s">
        <v>65</v>
      </c>
      <c r="AD42" s="6" t="s">
        <v>43</v>
      </c>
      <c r="AE42" s="66" t="s">
        <v>108</v>
      </c>
      <c r="AF42" s="6" t="s">
        <v>41</v>
      </c>
      <c r="AG42" s="6" t="s">
        <v>42</v>
      </c>
      <c r="AH42" s="66" t="s">
        <v>107</v>
      </c>
      <c r="AI42" s="6" t="s">
        <v>65</v>
      </c>
      <c r="AJ42" s="6" t="s">
        <v>43</v>
      </c>
      <c r="AK42" s="66" t="s">
        <v>108</v>
      </c>
      <c r="AL42" s="6" t="s">
        <v>41</v>
      </c>
      <c r="AM42" s="6" t="s">
        <v>42</v>
      </c>
      <c r="AN42" s="66" t="s">
        <v>107</v>
      </c>
      <c r="AO42" s="6" t="s">
        <v>65</v>
      </c>
      <c r="AP42" s="6" t="s">
        <v>43</v>
      </c>
      <c r="AQ42" s="66" t="s">
        <v>108</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75" thickTop="1" x14ac:dyDescent="0.25">
      <c r="A43" s="60" t="s">
        <v>66</v>
      </c>
      <c r="B43" s="7">
        <f>sumkred2</f>
        <v>1700000</v>
      </c>
      <c r="C43" s="7">
        <f t="shared" ref="C43:C54" si="0">IF(SUBSTITUTE(SUBSTITUTE(LEFT($A43,2),".","")," ","")*1+SUBSTITUTE(SUBSTITUTE(LEFT(B$41,2)," ",""),".","")*12-12&lt;=$L$16,B43*($L$15/12),B43*($L$18/12))</f>
        <v>21703.333333333336</v>
      </c>
      <c r="D43" s="71">
        <f>IF(SUBSTITUTE(SUBSTITUTE(LEFT($A43,2),".","")," ","")*1+SUBSTITUTE(SUBSTITUTE(LEFT(B$41,2)," ",""),".","")*12-12&lt;=$L$16,B43*($L$20/12),B43*($L$20/12))</f>
        <v>9916.6666666666679</v>
      </c>
      <c r="E43" s="28">
        <f>IF($A43="1 міс.",$L$34*$L$6+$L$35*B43,0)+$L$25*sumkred2+$L$26+$L$27*sumkred2+$L$32+$L$36+L33*L6+L37+L29+$L$30+L38</f>
        <v>52956</v>
      </c>
      <c r="F43" s="28">
        <f>IF(data2=2,C43+E43,IF(data2=1,IF(C43&gt;0,C43+E43+sumproplat2,0),IF(B43&gt;sumproplat2*2,sumproplat2,B43+C43+E43)))</f>
        <v>81742.666666666672</v>
      </c>
      <c r="G43" s="71">
        <f t="shared" ref="G43:G54" si="1">IF(data2=2,D43+E43,IF(data2=1,IF(D43&gt;0,D43+E43+sumproplat2,0),IF(B43&gt;sumproplat2*2,sumproplat2,B43+D43+E43)))</f>
        <v>69956</v>
      </c>
      <c r="H43" s="8">
        <f>IF(data2=1,IF((B54-sumproplat2)&gt;1,B54-sumproplat2,0),IF(B54-(sumproplat2-C54-E54)&gt;0,B54-(F54-C54-E54),0))</f>
        <v>1615000.0000000009</v>
      </c>
      <c r="I43" s="7">
        <f t="shared" ref="I43:I54" si="2">IF(SUBSTITUTE(SUBSTITUTE(LEFT($A43,2),".","")," ","")*1+SUBSTITUTE(SUBSTITUTE(LEFT(H$41,2)," ",""),".","")*12-12&lt;=$L$16,H43*($L$15/12),H43*($L$18/12))</f>
        <v>20618.166666666679</v>
      </c>
      <c r="J43" s="71">
        <f>IF(SUBSTITUTE(SUBSTITUTE(LEFT($A43,2),".","")," ","")*1+SUBSTITUTE(SUBSTITUTE(LEFT(H$41,2)," ",""),".","")*12-12&lt;=$L$16,H43*($L$20/12),H43*($L$20/12))</f>
        <v>9420.8333333333394</v>
      </c>
      <c r="K43" s="28">
        <f t="shared" ref="K43:K54" si="3">IF(AND($A43="1 міс.",H43&gt;0),$L$34*$L$6+$L$35*H43,0)+IF(H43-IF(data2=1,IF(I43&gt;0.001,I43+sumproplat2,0),IF(H43&gt;sumproplat2*2,sumproplat2,H43+I43))&lt;0,$L$37,0)+IF(H43&gt;0,$L$30,0)</f>
        <v>5200</v>
      </c>
      <c r="L43" s="28">
        <f t="shared" ref="L43:L54" si="4">IF(data2=1,IF(I43&gt;0.001,I43+K43+sumproplat2,0),IF(H43&gt;sumproplat2*2,sumproplat2+K43,H43+I43+K43))</f>
        <v>32901.500000000015</v>
      </c>
      <c r="M43" s="71">
        <f t="shared" ref="M43:M54" si="5">IF(data2=1,IF(J43&gt;0.001,J43+K43+sumproplat2,0),IF(H43&gt;sumproplat2*2,sumproplat2+K43,H43+J43+K43))</f>
        <v>21704.166666666672</v>
      </c>
      <c r="N43" s="8">
        <f>IF(data2=1,IF((H54-sumproplat2)&gt;1,H54-sumproplat2,0),IF(H54-(sumproplat2-I54-K54)&gt;0,H54-(L54-I54-K54),0))</f>
        <v>1530000.0000000019</v>
      </c>
      <c r="O43" s="7">
        <f>IF(SUBSTITUTE(SUBSTITUTE(LEFT($A43,2),".","")," ","")*1+SUBSTITUTE(SUBSTITUTE(LEFT(N$41,2)," ",""),".","")*12-12&lt;=$L$16,N43*($L$15/12),N43*($L$18/12))</f>
        <v>16932.000000000022</v>
      </c>
      <c r="P43" s="71">
        <f>IF(SUBSTITUTE(SUBSTITUTE(LEFT($A43,2),".","")," ","")*1+SUBSTITUTE(SUBSTITUTE(LEFT(N$41,2)," ",""),".","")*12-12&lt;=$L$16,N43*($L$20/12),N43*($L$20/12))</f>
        <v>8925.0000000000109</v>
      </c>
      <c r="Q43" s="28">
        <f t="shared" ref="Q43:Q54" si="6">IF(AND($A43="1 міс.",N43&gt;0),$L$34*$L$6+$L$35*N43,0)+IF(N43-IF(data2=1,IF(O43&gt;0.001,O43+sumproplat2,0),IF(N43&gt;sumproplat2*2,sumproplat2,N43+O43))&lt;0,$L$37,0)+IF(N43&gt;0,$L$30,0)</f>
        <v>5200</v>
      </c>
      <c r="R43" s="28">
        <f t="shared" ref="R43:R54" si="7">IF(data2=1,IF(O43&gt;0.001,O43+Q43+sumproplat2,0),IF(N43&gt;sumproplat2*2,sumproplat2+Q43,N43+O43+Q43))</f>
        <v>29215.333333333354</v>
      </c>
      <c r="S43" s="71">
        <f t="shared" ref="S43:S54" si="8">IF(data2=1,IF(P43&gt;0.001,P43+Q43+sumproplat2,0),IF(N43&gt;sumproplat2*2,sumproplat2+Q43,N43+P43+Q43))</f>
        <v>21208.333333333343</v>
      </c>
      <c r="T43" s="8">
        <f>IF(data2=1,IF((N54-sumproplat2)&gt;1,N54-sumproplat2,0),IF(N54-(sumproplat2-O54-Q54)&gt;0,N54-(R54-O54-Q54),0))</f>
        <v>1445000.0000000028</v>
      </c>
      <c r="U43" s="7">
        <f>IF(SUBSTITUTE(SUBSTITUTE(LEFT($A43,2),".","")," ","")*1+SUBSTITUTE(SUBSTITUTE(LEFT(T$41,2)," ",""),".","")*12-12&lt;=$L$16,T43*($L$15/12),T43*($L$18/12))</f>
        <v>15991.333333333365</v>
      </c>
      <c r="V43" s="71">
        <f>IF(SUBSTITUTE(SUBSTITUTE(LEFT($A43,2),".","")," ","")*1+SUBSTITUTE(SUBSTITUTE(LEFT(T$41,2)," ",""),".","")*12-12&lt;=$L$16,T43*($L$20/12),T43*($L$20/12))</f>
        <v>8429.1666666666843</v>
      </c>
      <c r="W43" s="28">
        <f t="shared" ref="W43:W54" si="9">IF(AND($A43="1 міс.",T43&gt;0),$L$34*$L$6+$L$35*T43,0)+IF(T43-IF(data2=1,IF(U43&gt;0.001,U43+sumproplat2,0),IF(T43&gt;sumproplat2*2,sumproplat2,T43+U43))&lt;0,$L$37,0)+IF(T43&gt;0,$L$30,0)</f>
        <v>5200</v>
      </c>
      <c r="X43" s="28">
        <f t="shared" ref="X43:X54" si="10">IF(data2=1,IF(U43&gt;0.001,U43+W43+sumproplat2,0),IF(T43&gt;sumproplat2*2,sumproplat2+W43,T43+U43+W43))</f>
        <v>28274.666666666697</v>
      </c>
      <c r="Y43" s="71">
        <f t="shared" ref="Y43:Y54" si="11">IF(data2=1,IF(V43&gt;0.001,V43+W43+sumproplat2,0),IF(T43&gt;sumproplat2*2,sumproplat2+W43,T43+V43+W43))</f>
        <v>20712.500000000018</v>
      </c>
      <c r="Z43" s="8">
        <f>IF(data2=1,IF((T54-sumproplat2)&gt;1,T54-sumproplat2,0),IF(T54-(sumproplat2-U54-W54)&gt;0,T54-(X54-U54-W54),0))</f>
        <v>1360000.0000000037</v>
      </c>
      <c r="AA43" s="7">
        <f t="shared" ref="AA43:AA54" si="12">IF(SUBSTITUTE(SUBSTITUTE(LEFT($A43,2),".","")," ","")*1+SUBSTITUTE(SUBSTITUTE(LEFT(Z$41,2)," ",""),".","")*12-12&lt;=$L$16,Z43*($L$15/12),Z43*($L$18/12))</f>
        <v>15050.66666666671</v>
      </c>
      <c r="AB43" s="71">
        <f>IF(SUBSTITUTE(SUBSTITUTE(LEFT($A43,2),".","")," ","")*1+SUBSTITUTE(SUBSTITUTE(LEFT(Z$41,2)," ",""),".","")*12-12&lt;=$L$16,Z43*($L$20/12),Z43*($L$20/12))</f>
        <v>7933.3333333333558</v>
      </c>
      <c r="AC43" s="28">
        <f t="shared" ref="AC43:AC54" si="13">IF(AND($A43="1 міс.",Z43&gt;0),$L$34*$L$6+$L$35*Z43,0)+IF(Z43-IF(data2=1,IF(AA43&gt;0.001,AA43+sumproplat2,0),IF(Z43&gt;sumproplat2*2,sumproplat2,Z43+AA43))&lt;0,$L$37,0)+IF(Z43&gt;0,$L$30,0)</f>
        <v>5200</v>
      </c>
      <c r="AD43" s="28">
        <f>IF(data2=1,IF(AA43&gt;0.001,AA43+AC43+sumproplat2,0),IF(Z43&gt;sumproplat2*2,sumproplat2+AC43,Z43+AA43+AC43))</f>
        <v>27334.00000000004</v>
      </c>
      <c r="AE43" s="71">
        <f t="shared" ref="AE43:AE54" si="14">IF(data2=1,IF(AB43&gt;0.001,AB43+AC43+sumproplat2,0),IF(Z43&gt;sumproplat2*2,sumproplat2+AC43,Z43+AB43+AC43))</f>
        <v>20216.66666666669</v>
      </c>
      <c r="AF43" s="8">
        <f>IF(data2=1,IF((Z54-sumproplat2)&gt;1,Z54-sumproplat2,0),IF(Z54-(sumproplat2-AA54-AC54)&gt;0,Z54-(AD54-AA54-AC54),0))</f>
        <v>1275000.0000000047</v>
      </c>
      <c r="AG43" s="7">
        <f t="shared" ref="AG43:AG54" si="15">IF(SUBSTITUTE(SUBSTITUTE(LEFT($A43,2),".","")," ","")*1+SUBSTITUTE(SUBSTITUTE(LEFT(AF$41,2)," ",""),".","")*12-12&lt;=$L$16,AF43*($L$15/12),AF43*($L$18/12))</f>
        <v>14110.000000000053</v>
      </c>
      <c r="AH43" s="71">
        <f>IF(SUBSTITUTE(SUBSTITUTE(LEFT($A43,2),".","")," ","")*1+SUBSTITUTE(SUBSTITUTE(LEFT(AF$41,2)," ",""),".","")*12-12&lt;=$L$16,AF43*($L$20/12),AF43*($L$20/12))</f>
        <v>7437.5000000000273</v>
      </c>
      <c r="AI43" s="28">
        <f t="shared" ref="AI43:AI54" si="16">IF(AND($A43="1 міс.",AF43&gt;0),$L$34*$L$6+$L$35*AF43,0)+IF(AF43-IF(data2=1,IF(AG43&gt;0.001,AG43+sumproplat2,0),IF(AF43&gt;sumproplat2*2,sumproplat2,AF43+AG43))&lt;0,$L$37,0)+IF(AF43&gt;0,$L$30,0)</f>
        <v>5200</v>
      </c>
      <c r="AJ43" s="28">
        <f>IF(data2=1,IF(AG43&gt;0.001,AG43+AI43+sumproplat2,0),IF(AF43&gt;sumproplat2*2,sumproplat2+AI43,AF43+AG43+AI43))</f>
        <v>26393.333333333383</v>
      </c>
      <c r="AK43" s="71">
        <f t="shared" ref="AK43:AK54" si="17">IF(data2=1,IF(AH43&gt;0.001,AH43+AI43+sumproplat2,0),IF(AF43&gt;sumproplat2*2,sumproplat2+AI43,AF43+AH43+AI43))</f>
        <v>19720.833333333361</v>
      </c>
      <c r="AL43" s="8">
        <f>IF(data2=1,IF((AF54-sumproplat2)&gt;1,AF54-sumproplat2,0),IF(AF54-(sumproplat2-AG54-AI54)&gt;0,AF54-(AJ54-AG54-AI54),0))</f>
        <v>1190000.0000000056</v>
      </c>
      <c r="AM43" s="7">
        <f t="shared" ref="AM43:AM54" si="18">IF(SUBSTITUTE(SUBSTITUTE(LEFT($A43,2),".","")," ","")*1+SUBSTITUTE(SUBSTITUTE(LEFT(AL$41,2)," ",""),".","")*12-12&lt;=$L$16,AL43*($L$15/12),AL43*($L$18/12))</f>
        <v>13169.333333333396</v>
      </c>
      <c r="AN43" s="71">
        <f>IF(SUBSTITUTE(SUBSTITUTE(LEFT($A43,2),".","")," ","")*1+SUBSTITUTE(SUBSTITUTE(LEFT(AL$41,2)," ",""),".","")*12-12&lt;=$L$16,AL43*($L$20/12),AL43*($L$20/12))</f>
        <v>6941.6666666666997</v>
      </c>
      <c r="AO43" s="28">
        <f t="shared" ref="AO43:AO54" si="19">IF(AND($A43="1 міс.",AL43&gt;0),$L$34*$L$6+$L$35*AL43,0)+IF(AL43-IF(data2=1,IF(AM43&gt;0.001,AM43+sumproplat2,0),IF(AL43&gt;sumproplat2*2,sumproplat2,AL43+AM43))&lt;0,$L$37,0)+IF(AL43&gt;0,$L$30,0)</f>
        <v>5200</v>
      </c>
      <c r="AP43" s="28">
        <f>IF(data2=1,IF(AM43&gt;0.001,AM43+AO43+sumproplat2,0),IF(AL43&gt;sumproplat2*2,sumproplat2+AO43,AL43+AM43+AO43))</f>
        <v>25452.666666666726</v>
      </c>
      <c r="AQ43" s="74">
        <f t="shared" ref="AQ43:AQ54" si="20">IF(data2=1,IF(AN43&gt;0.001,AN43+AO43+sumproplat2,0),IF(AL43&gt;sumproplat2*2,sumproplat2+AO43,AL43+AN43+AO43))</f>
        <v>19225.000000000033</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0" t="s">
        <v>67</v>
      </c>
      <c r="B44" s="8">
        <f t="shared" ref="B44:B54" si="21">IF(data2=1,IF((B43-sumproplat2)&gt;1,B43-sumproplat2,0),IF(B43-(sumproplat2-C43-E43)&gt;0,B43-(F43-C43-E43),0))</f>
        <v>1692916.6666666667</v>
      </c>
      <c r="C44" s="7">
        <f t="shared" si="0"/>
        <v>21612.902777777781</v>
      </c>
      <c r="D44" s="71">
        <f t="shared" ref="D44:D54" si="22">IF(SUBSTITUTE(SUBSTITUTE(LEFT($A44,2),".","")," ","")*1+SUBSTITUTE(SUBSTITUTE(LEFT(B$41,2)," ",""),".","")*12-12&lt;=$L$16,B44*($L$20/12),B44*($L$20/12))</f>
        <v>9875.3472222222226</v>
      </c>
      <c r="E44" s="28">
        <f t="shared" ref="E44:E54" si="23">IF($A44="1 міс.",$L$34*$L$6+$L$35*B44,0)+IF(B44-IF(data2=1,IF(C44&gt;0.001,C44+sumproplat2,0),IF(B44&gt;sumproplat2*2,sumproplat2,B44+C44))&lt;0,$L$37,0)+$L$30</f>
        <v>0</v>
      </c>
      <c r="F44" s="28">
        <f t="shared" ref="F44:F54" si="24">IF(data2=1,IF(C44&gt;0.001,C44+E44+sumproplat2,0),IF(B44&gt;sumproplat2*2,sumproplat2+E44,B44+C44+E44))</f>
        <v>28696.236111111113</v>
      </c>
      <c r="G44" s="71">
        <f t="shared" si="1"/>
        <v>16958.680555555555</v>
      </c>
      <c r="H44" s="8">
        <f t="shared" ref="H44:H54" si="25">IF(data2=1,IF((H43-sumproplat2)&gt;1,H43-sumproplat2,0),IF(H43-(sumproplat2-I43-K43)&gt;0,H43-(L43-I43-K43),0))</f>
        <v>1607916.6666666677</v>
      </c>
      <c r="I44" s="7">
        <f t="shared" si="2"/>
        <v>20527.736111111124</v>
      </c>
      <c r="J44" s="71">
        <f t="shared" ref="J44:J54" si="26">IF(SUBSTITUTE(SUBSTITUTE(LEFT($A44,2),".","")," ","")*1+SUBSTITUTE(SUBSTITUTE(LEFT(H$41,2)," ",""),".","")*12-12&lt;=$L$16,H44*($L$20/12),H44*($L$20/12))</f>
        <v>9379.513888888896</v>
      </c>
      <c r="K44" s="28">
        <f t="shared" si="3"/>
        <v>0</v>
      </c>
      <c r="L44" s="28">
        <f t="shared" si="4"/>
        <v>27611.069444444456</v>
      </c>
      <c r="M44" s="71">
        <f t="shared" si="5"/>
        <v>16462.84722222223</v>
      </c>
      <c r="N44" s="8">
        <f t="shared" ref="N44:N54" si="27">IF(data2=1,IF((N43-sumproplat2)&gt;1,N43-sumproplat2,0),IF(N43-(sumproplat2-O43-Q43)&gt;0,N43-(R43-O43-Q43),0))</f>
        <v>1522916.6666666686</v>
      </c>
      <c r="O44" s="7">
        <f t="shared" ref="O44:O54" si="28">IF(SUBSTITUTE(SUBSTITUTE(LEFT($A44,2),".","")," ","")*1+SUBSTITUTE(SUBSTITUTE(LEFT(N$41,2)," ",""),".","")*12-12&lt;=$L$16,N44*($L$15/12),N44*($L$18/12))</f>
        <v>16853.611111111135</v>
      </c>
      <c r="P44" s="71">
        <f t="shared" ref="P44:P54" si="29">IF(SUBSTITUTE(SUBSTITUTE(LEFT($A44,2),".","")," ","")*1+SUBSTITUTE(SUBSTITUTE(LEFT(N$41,2)," ",""),".","")*12-12&lt;=$L$16,N44*($L$20/12),N44*($L$20/12))</f>
        <v>8883.6805555555675</v>
      </c>
      <c r="Q44" s="28">
        <f t="shared" si="6"/>
        <v>0</v>
      </c>
      <c r="R44" s="28">
        <f t="shared" si="7"/>
        <v>23936.944444444467</v>
      </c>
      <c r="S44" s="71">
        <f t="shared" si="8"/>
        <v>15967.013888888901</v>
      </c>
      <c r="T44" s="8">
        <f t="shared" ref="T44:T54" si="30">IF(data2=1,IF((T43-sumproplat2)&gt;1,T43-sumproplat2,0),IF(T43-(sumproplat2-U43-W43)&gt;0,T43-(X43-U43-W43),0))</f>
        <v>1437916.6666666695</v>
      </c>
      <c r="U44" s="7">
        <f t="shared" ref="U44:U54" si="31">IF(SUBSTITUTE(SUBSTITUTE(LEFT($A44,2),".","")," ","")*1+SUBSTITUTE(SUBSTITUTE(LEFT(T$41,2)," ",""),".","")*12-12&lt;=$L$16,T44*($L$15/12),T44*($L$18/12))</f>
        <v>15912.944444444478</v>
      </c>
      <c r="V44" s="71">
        <f t="shared" ref="V44:V54" si="32">IF(SUBSTITUTE(SUBSTITUTE(LEFT($A44,2),".","")," ","")*1+SUBSTITUTE(SUBSTITUTE(LEFT(T$41,2)," ",""),".","")*12-12&lt;=$L$16,T44*($L$20/12),T44*($L$20/12))</f>
        <v>8387.847222222239</v>
      </c>
      <c r="W44" s="28">
        <f t="shared" si="9"/>
        <v>0</v>
      </c>
      <c r="X44" s="28">
        <f t="shared" si="10"/>
        <v>22996.27777777781</v>
      </c>
      <c r="Y44" s="71">
        <f t="shared" si="11"/>
        <v>15471.180555555573</v>
      </c>
      <c r="Z44" s="8">
        <f t="shared" ref="Z44:Z54" si="33">IF(data2=1,IF((Z43-sumproplat2)&gt;1,Z43-sumproplat2,0),IF(Z43-(sumproplat2-AA43-AC43)&gt;0,Z43-(AD43-AA43-AC43),0))</f>
        <v>1352916.6666666705</v>
      </c>
      <c r="AA44" s="7">
        <f t="shared" si="12"/>
        <v>14972.277777777821</v>
      </c>
      <c r="AB44" s="71">
        <f t="shared" ref="AB44:AB54" si="34">IF(SUBSTITUTE(SUBSTITUTE(LEFT($A44,2),".","")," ","")*1+SUBSTITUTE(SUBSTITUTE(LEFT(Z$41,2)," ",""),".","")*12-12&lt;=$L$16,Z44*($L$20/12),Z44*($L$20/12))</f>
        <v>7892.0138888889114</v>
      </c>
      <c r="AC44" s="28">
        <f t="shared" si="13"/>
        <v>0</v>
      </c>
      <c r="AD44" s="28">
        <f t="shared" ref="AD44:AD54" si="35">IF(data2=1,IF(AA44&gt;0.001,AA44+AC44+sumproplat2,0),IF(Z44&gt;sumproplat2*2,sumproplat2+AC44,Z44+AA44+AC44))</f>
        <v>22055.611111111153</v>
      </c>
      <c r="AE44" s="71">
        <f t="shared" si="14"/>
        <v>14975.347222222244</v>
      </c>
      <c r="AF44" s="8">
        <f t="shared" ref="AF44:AF54" si="36">IF(data2=1,IF((AF43-sumproplat2)&gt;1,AF43-sumproplat2,0),IF(AF43-(sumproplat2-AG43-AI43)&gt;0,AF43-(AJ43-AG43-AI43),0))</f>
        <v>1267916.6666666714</v>
      </c>
      <c r="AG44" s="7">
        <f t="shared" si="15"/>
        <v>14031.611111111164</v>
      </c>
      <c r="AH44" s="71">
        <f t="shared" ref="AH44:AH54" si="37">IF(SUBSTITUTE(SUBSTITUTE(LEFT($A44,2),".","")," ","")*1+SUBSTITUTE(SUBSTITUTE(LEFT(AF$41,2)," ",""),".","")*12-12&lt;=$L$16,AF44*($L$20/12),AF44*($L$20/12))</f>
        <v>7396.1805555555839</v>
      </c>
      <c r="AI44" s="28">
        <f t="shared" si="16"/>
        <v>0</v>
      </c>
      <c r="AJ44" s="28">
        <f t="shared" ref="AJ44:AJ54" si="38">IF(data2=1,IF(AG44&gt;0.001,AG44+AI44+sumproplat2,0),IF(AF44&gt;sumproplat2*2,sumproplat2+AI44,AF44+AG44+AI44))</f>
        <v>21114.944444444496</v>
      </c>
      <c r="AK44" s="71">
        <f t="shared" si="17"/>
        <v>14479.513888888916</v>
      </c>
      <c r="AL44" s="8">
        <f t="shared" ref="AL44:AL54" si="39">IF(data2=1,IF((AL43-sumproplat2)&gt;1,AL43-sumproplat2,0),IF(AL43-(sumproplat2-AM43-AO43)&gt;0,AL43-(AP43-AM43-AO43),0))</f>
        <v>1182916.6666666723</v>
      </c>
      <c r="AM44" s="7">
        <f t="shared" si="18"/>
        <v>13090.944444444507</v>
      </c>
      <c r="AN44" s="71">
        <f t="shared" ref="AN44:AN54" si="40">IF(SUBSTITUTE(SUBSTITUTE(LEFT($A44,2),".","")," ","")*1+SUBSTITUTE(SUBSTITUTE(LEFT(AL$41,2)," ",""),".","")*12-12&lt;=$L$16,AL44*($L$20/12),AL44*($L$20/12))</f>
        <v>6900.3472222222554</v>
      </c>
      <c r="AO44" s="28">
        <f t="shared" si="19"/>
        <v>0</v>
      </c>
      <c r="AP44" s="28">
        <f t="shared" ref="AP44:AP54" si="41">IF(data2=1,IF(AM44&gt;0.001,AM44+AO44+sumproplat2,0),IF(AL44&gt;sumproplat2*2,sumproplat2+AO44,AL44+AM44+AO44))</f>
        <v>20174.277777777839</v>
      </c>
      <c r="AQ44" s="74">
        <f t="shared" si="20"/>
        <v>13983.680555555587</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0" t="s">
        <v>68</v>
      </c>
      <c r="B45" s="8">
        <f t="shared" si="21"/>
        <v>1685833.3333333335</v>
      </c>
      <c r="C45" s="7">
        <f t="shared" si="0"/>
        <v>21522.472222222226</v>
      </c>
      <c r="D45" s="71">
        <f t="shared" si="22"/>
        <v>9834.0277777777792</v>
      </c>
      <c r="E45" s="28">
        <f t="shared" si="23"/>
        <v>0</v>
      </c>
      <c r="F45" s="28">
        <f t="shared" si="24"/>
        <v>28605.805555555558</v>
      </c>
      <c r="G45" s="71">
        <f t="shared" si="1"/>
        <v>16917.361111111113</v>
      </c>
      <c r="H45" s="8">
        <f t="shared" si="25"/>
        <v>1600833.3333333344</v>
      </c>
      <c r="I45" s="7">
        <f t="shared" si="2"/>
        <v>20437.305555555569</v>
      </c>
      <c r="J45" s="71">
        <f t="shared" si="26"/>
        <v>9338.1944444444507</v>
      </c>
      <c r="K45" s="28">
        <f t="shared" si="3"/>
        <v>0</v>
      </c>
      <c r="L45" s="28">
        <f t="shared" si="4"/>
        <v>27520.638888888901</v>
      </c>
      <c r="M45" s="71">
        <f t="shared" si="5"/>
        <v>16421.527777777785</v>
      </c>
      <c r="N45" s="8">
        <f t="shared" si="27"/>
        <v>1515833.3333333354</v>
      </c>
      <c r="O45" s="7">
        <f t="shared" si="28"/>
        <v>16775.222222222244</v>
      </c>
      <c r="P45" s="71">
        <f t="shared" si="29"/>
        <v>8842.361111111124</v>
      </c>
      <c r="Q45" s="28">
        <f t="shared" si="6"/>
        <v>0</v>
      </c>
      <c r="R45" s="28">
        <f t="shared" si="7"/>
        <v>23858.555555555577</v>
      </c>
      <c r="S45" s="71">
        <f t="shared" si="8"/>
        <v>15925.694444444456</v>
      </c>
      <c r="T45" s="8">
        <f t="shared" si="30"/>
        <v>1430833.3333333363</v>
      </c>
      <c r="U45" s="7">
        <f t="shared" si="31"/>
        <v>15834.555555555589</v>
      </c>
      <c r="V45" s="71">
        <f t="shared" si="32"/>
        <v>8346.5277777777956</v>
      </c>
      <c r="W45" s="28">
        <f t="shared" si="9"/>
        <v>0</v>
      </c>
      <c r="X45" s="28">
        <f t="shared" si="10"/>
        <v>22917.888888888923</v>
      </c>
      <c r="Y45" s="71">
        <f t="shared" si="11"/>
        <v>15429.861111111128</v>
      </c>
      <c r="Z45" s="8">
        <f t="shared" si="33"/>
        <v>1345833.3333333372</v>
      </c>
      <c r="AA45" s="7">
        <f t="shared" si="12"/>
        <v>14893.888888888932</v>
      </c>
      <c r="AB45" s="71">
        <f t="shared" si="34"/>
        <v>7850.6944444444671</v>
      </c>
      <c r="AC45" s="28">
        <f t="shared" si="13"/>
        <v>0</v>
      </c>
      <c r="AD45" s="28">
        <f t="shared" si="35"/>
        <v>21977.222222222266</v>
      </c>
      <c r="AE45" s="71">
        <f t="shared" si="14"/>
        <v>14934.027777777799</v>
      </c>
      <c r="AF45" s="8">
        <f t="shared" si="36"/>
        <v>1260833.3333333381</v>
      </c>
      <c r="AG45" s="7">
        <f t="shared" si="15"/>
        <v>13953.222222222277</v>
      </c>
      <c r="AH45" s="71">
        <f t="shared" si="37"/>
        <v>7354.8611111111395</v>
      </c>
      <c r="AI45" s="28">
        <f t="shared" si="16"/>
        <v>0</v>
      </c>
      <c r="AJ45" s="28">
        <f t="shared" si="38"/>
        <v>21036.555555555609</v>
      </c>
      <c r="AK45" s="71">
        <f t="shared" si="17"/>
        <v>14438.194444444473</v>
      </c>
      <c r="AL45" s="8">
        <f t="shared" si="39"/>
        <v>1175833.3333333391</v>
      </c>
      <c r="AM45" s="7">
        <f t="shared" si="18"/>
        <v>13012.55555555562</v>
      </c>
      <c r="AN45" s="71">
        <f t="shared" si="40"/>
        <v>6859.0277777778119</v>
      </c>
      <c r="AO45" s="28">
        <f t="shared" si="19"/>
        <v>0</v>
      </c>
      <c r="AP45" s="28">
        <f t="shared" si="41"/>
        <v>20095.888888888952</v>
      </c>
      <c r="AQ45" s="74">
        <f t="shared" si="20"/>
        <v>13942.361111111146</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0" t="s">
        <v>69</v>
      </c>
      <c r="B46" s="8">
        <f t="shared" si="21"/>
        <v>1678750.0000000002</v>
      </c>
      <c r="C46" s="7">
        <f t="shared" si="0"/>
        <v>21432.041666666672</v>
      </c>
      <c r="D46" s="71">
        <f t="shared" si="22"/>
        <v>9792.7083333333358</v>
      </c>
      <c r="E46" s="28">
        <f t="shared" si="23"/>
        <v>0</v>
      </c>
      <c r="F46" s="28">
        <f t="shared" si="24"/>
        <v>28515.375000000004</v>
      </c>
      <c r="G46" s="71">
        <f t="shared" si="1"/>
        <v>16876.041666666668</v>
      </c>
      <c r="H46" s="8">
        <f t="shared" si="25"/>
        <v>1593750.0000000012</v>
      </c>
      <c r="I46" s="7">
        <f t="shared" si="2"/>
        <v>20346.875000000015</v>
      </c>
      <c r="J46" s="71">
        <f t="shared" si="26"/>
        <v>9296.8750000000073</v>
      </c>
      <c r="K46" s="28">
        <f t="shared" si="3"/>
        <v>0</v>
      </c>
      <c r="L46" s="28">
        <f t="shared" si="4"/>
        <v>27430.208333333347</v>
      </c>
      <c r="M46" s="71">
        <f t="shared" si="5"/>
        <v>16380.208333333339</v>
      </c>
      <c r="N46" s="8">
        <f t="shared" si="27"/>
        <v>1508750.0000000021</v>
      </c>
      <c r="O46" s="7">
        <f t="shared" si="28"/>
        <v>16696.833333333358</v>
      </c>
      <c r="P46" s="71">
        <f t="shared" si="29"/>
        <v>8801.0416666666788</v>
      </c>
      <c r="Q46" s="28">
        <f t="shared" si="6"/>
        <v>0</v>
      </c>
      <c r="R46" s="28">
        <f t="shared" si="7"/>
        <v>23780.16666666669</v>
      </c>
      <c r="S46" s="71">
        <f t="shared" si="8"/>
        <v>15884.375000000011</v>
      </c>
      <c r="T46" s="8">
        <f t="shared" si="30"/>
        <v>1423750.000000003</v>
      </c>
      <c r="U46" s="7">
        <f t="shared" si="31"/>
        <v>15756.166666666701</v>
      </c>
      <c r="V46" s="71">
        <f t="shared" si="32"/>
        <v>8305.2083333333521</v>
      </c>
      <c r="W46" s="28">
        <f t="shared" si="9"/>
        <v>0</v>
      </c>
      <c r="X46" s="28">
        <f t="shared" si="10"/>
        <v>22839.500000000033</v>
      </c>
      <c r="Y46" s="71">
        <f t="shared" si="11"/>
        <v>15388.541666666686</v>
      </c>
      <c r="Z46" s="8">
        <f t="shared" si="33"/>
        <v>1338750.000000004</v>
      </c>
      <c r="AA46" s="7">
        <f t="shared" si="12"/>
        <v>14815.500000000045</v>
      </c>
      <c r="AB46" s="71">
        <f t="shared" si="34"/>
        <v>7809.3750000000236</v>
      </c>
      <c r="AC46" s="28">
        <f t="shared" si="13"/>
        <v>0</v>
      </c>
      <c r="AD46" s="28">
        <f t="shared" si="35"/>
        <v>21898.833333333379</v>
      </c>
      <c r="AE46" s="71">
        <f t="shared" si="14"/>
        <v>14892.708333333358</v>
      </c>
      <c r="AF46" s="8">
        <f t="shared" si="36"/>
        <v>1253750.0000000049</v>
      </c>
      <c r="AG46" s="7">
        <f t="shared" si="15"/>
        <v>13874.833333333389</v>
      </c>
      <c r="AH46" s="71">
        <f t="shared" si="37"/>
        <v>7313.5416666666952</v>
      </c>
      <c r="AI46" s="28">
        <f t="shared" si="16"/>
        <v>0</v>
      </c>
      <c r="AJ46" s="28">
        <f t="shared" si="38"/>
        <v>20958.166666666722</v>
      </c>
      <c r="AK46" s="71">
        <f t="shared" si="17"/>
        <v>14396.875000000029</v>
      </c>
      <c r="AL46" s="8">
        <f t="shared" si="39"/>
        <v>1168750.0000000058</v>
      </c>
      <c r="AM46" s="7">
        <f t="shared" si="18"/>
        <v>12934.166666666732</v>
      </c>
      <c r="AN46" s="71">
        <f t="shared" si="40"/>
        <v>6817.7083333333676</v>
      </c>
      <c r="AO46" s="28">
        <f t="shared" si="19"/>
        <v>0</v>
      </c>
      <c r="AP46" s="28">
        <f t="shared" si="41"/>
        <v>20017.500000000065</v>
      </c>
      <c r="AQ46" s="74">
        <f t="shared" si="20"/>
        <v>13901.041666666701</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5" x14ac:dyDescent="0.25">
      <c r="A47" s="60" t="s">
        <v>70</v>
      </c>
      <c r="B47" s="8">
        <f t="shared" si="21"/>
        <v>1671666.666666667</v>
      </c>
      <c r="C47" s="7">
        <f t="shared" si="0"/>
        <v>21341.611111111117</v>
      </c>
      <c r="D47" s="71">
        <f t="shared" si="22"/>
        <v>9751.3888888888905</v>
      </c>
      <c r="E47" s="28">
        <f t="shared" si="23"/>
        <v>0</v>
      </c>
      <c r="F47" s="28">
        <f t="shared" si="24"/>
        <v>28424.944444444449</v>
      </c>
      <c r="G47" s="71">
        <f t="shared" si="1"/>
        <v>16834.722222222223</v>
      </c>
      <c r="H47" s="8">
        <f t="shared" si="25"/>
        <v>1586666.6666666679</v>
      </c>
      <c r="I47" s="7">
        <f t="shared" si="2"/>
        <v>20256.44444444446</v>
      </c>
      <c r="J47" s="71">
        <f t="shared" si="26"/>
        <v>9255.5555555555638</v>
      </c>
      <c r="K47" s="28">
        <f t="shared" si="3"/>
        <v>0</v>
      </c>
      <c r="L47" s="28">
        <f t="shared" si="4"/>
        <v>27339.777777777792</v>
      </c>
      <c r="M47" s="71">
        <f t="shared" si="5"/>
        <v>16338.888888888898</v>
      </c>
      <c r="N47" s="8">
        <f t="shared" si="27"/>
        <v>1501666.6666666688</v>
      </c>
      <c r="O47" s="7">
        <f t="shared" si="28"/>
        <v>16618.444444444471</v>
      </c>
      <c r="P47" s="71">
        <f t="shared" si="29"/>
        <v>8759.7222222222354</v>
      </c>
      <c r="Q47" s="28">
        <f t="shared" si="6"/>
        <v>0</v>
      </c>
      <c r="R47" s="28">
        <f t="shared" si="7"/>
        <v>23701.777777777803</v>
      </c>
      <c r="S47" s="71">
        <f t="shared" si="8"/>
        <v>15843.055555555569</v>
      </c>
      <c r="T47" s="8">
        <f t="shared" si="30"/>
        <v>1416666.6666666698</v>
      </c>
      <c r="U47" s="7">
        <f t="shared" si="31"/>
        <v>15677.777777777814</v>
      </c>
      <c r="V47" s="71">
        <f t="shared" si="32"/>
        <v>8263.8888888889069</v>
      </c>
      <c r="W47" s="28">
        <f t="shared" si="9"/>
        <v>0</v>
      </c>
      <c r="X47" s="28">
        <f t="shared" si="10"/>
        <v>22761.111111111146</v>
      </c>
      <c r="Y47" s="71">
        <f t="shared" si="11"/>
        <v>15347.222222222241</v>
      </c>
      <c r="Z47" s="8">
        <f t="shared" si="33"/>
        <v>1331666.6666666707</v>
      </c>
      <c r="AA47" s="7">
        <f t="shared" si="12"/>
        <v>14737.111111111157</v>
      </c>
      <c r="AB47" s="71">
        <f t="shared" si="34"/>
        <v>7768.0555555555793</v>
      </c>
      <c r="AC47" s="28">
        <f t="shared" si="13"/>
        <v>0</v>
      </c>
      <c r="AD47" s="28">
        <f t="shared" si="35"/>
        <v>21820.444444444489</v>
      </c>
      <c r="AE47" s="71">
        <f t="shared" si="14"/>
        <v>14851.388888888912</v>
      </c>
      <c r="AF47" s="8">
        <f t="shared" si="36"/>
        <v>1246666.6666666716</v>
      </c>
      <c r="AG47" s="7">
        <f t="shared" si="15"/>
        <v>13796.4444444445</v>
      </c>
      <c r="AH47" s="71">
        <f t="shared" si="37"/>
        <v>7272.2222222222517</v>
      </c>
      <c r="AI47" s="28">
        <f t="shared" si="16"/>
        <v>0</v>
      </c>
      <c r="AJ47" s="28">
        <f t="shared" si="38"/>
        <v>20879.777777777832</v>
      </c>
      <c r="AK47" s="71">
        <f t="shared" si="17"/>
        <v>14355.555555555584</v>
      </c>
      <c r="AL47" s="8">
        <f t="shared" si="39"/>
        <v>1161666.6666666726</v>
      </c>
      <c r="AM47" s="7">
        <f t="shared" si="18"/>
        <v>12855.777777777845</v>
      </c>
      <c r="AN47" s="71">
        <f t="shared" si="40"/>
        <v>6776.3888888889232</v>
      </c>
      <c r="AO47" s="28">
        <f t="shared" si="19"/>
        <v>0</v>
      </c>
      <c r="AP47" s="28">
        <f t="shared" si="41"/>
        <v>19939.111111111179</v>
      </c>
      <c r="AQ47" s="74">
        <f t="shared" si="20"/>
        <v>13859.722222222255</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0" t="s">
        <v>71</v>
      </c>
      <c r="B48" s="8">
        <f t="shared" si="21"/>
        <v>1664583.3333333337</v>
      </c>
      <c r="C48" s="7">
        <f t="shared" si="0"/>
        <v>21251.180555555562</v>
      </c>
      <c r="D48" s="71">
        <f t="shared" si="22"/>
        <v>9710.0694444444471</v>
      </c>
      <c r="E48" s="28">
        <f t="shared" si="23"/>
        <v>0</v>
      </c>
      <c r="F48" s="28">
        <f t="shared" si="24"/>
        <v>28334.513888888894</v>
      </c>
      <c r="G48" s="71">
        <f t="shared" si="1"/>
        <v>16793.402777777781</v>
      </c>
      <c r="H48" s="8">
        <f t="shared" si="25"/>
        <v>1579583.3333333347</v>
      </c>
      <c r="I48" s="7">
        <f t="shared" si="2"/>
        <v>20166.013888888909</v>
      </c>
      <c r="J48" s="71">
        <f t="shared" si="26"/>
        <v>9214.2361111111186</v>
      </c>
      <c r="K48" s="28">
        <f t="shared" si="3"/>
        <v>0</v>
      </c>
      <c r="L48" s="28">
        <f t="shared" si="4"/>
        <v>27249.347222222241</v>
      </c>
      <c r="M48" s="71">
        <f t="shared" si="5"/>
        <v>16297.569444444453</v>
      </c>
      <c r="N48" s="8">
        <f t="shared" si="27"/>
        <v>1494583.3333333356</v>
      </c>
      <c r="O48" s="7">
        <f t="shared" si="28"/>
        <v>16540.05555555558</v>
      </c>
      <c r="P48" s="71">
        <f t="shared" si="29"/>
        <v>8718.4027777777919</v>
      </c>
      <c r="Q48" s="28">
        <f t="shared" si="6"/>
        <v>0</v>
      </c>
      <c r="R48" s="28">
        <f t="shared" si="7"/>
        <v>23623.388888888912</v>
      </c>
      <c r="S48" s="71">
        <f t="shared" si="8"/>
        <v>15801.736111111124</v>
      </c>
      <c r="T48" s="8">
        <f t="shared" si="30"/>
        <v>1409583.3333333365</v>
      </c>
      <c r="U48" s="7">
        <f t="shared" si="31"/>
        <v>15599.388888888925</v>
      </c>
      <c r="V48" s="71">
        <f t="shared" si="32"/>
        <v>8222.5694444444634</v>
      </c>
      <c r="W48" s="28">
        <f t="shared" si="9"/>
        <v>0</v>
      </c>
      <c r="X48" s="28">
        <f t="shared" si="10"/>
        <v>22682.722222222259</v>
      </c>
      <c r="Y48" s="71">
        <f t="shared" si="11"/>
        <v>15305.902777777796</v>
      </c>
      <c r="Z48" s="8">
        <f t="shared" si="33"/>
        <v>1324583.3333333374</v>
      </c>
      <c r="AA48" s="7">
        <f t="shared" si="12"/>
        <v>14658.722222222268</v>
      </c>
      <c r="AB48" s="71">
        <f t="shared" si="34"/>
        <v>7726.7361111111359</v>
      </c>
      <c r="AC48" s="28">
        <f t="shared" si="13"/>
        <v>0</v>
      </c>
      <c r="AD48" s="28">
        <f t="shared" si="35"/>
        <v>21742.055555555602</v>
      </c>
      <c r="AE48" s="71">
        <f t="shared" si="14"/>
        <v>14810.069444444469</v>
      </c>
      <c r="AF48" s="8">
        <f t="shared" si="36"/>
        <v>1239583.3333333384</v>
      </c>
      <c r="AG48" s="7">
        <f t="shared" si="15"/>
        <v>13718.055555555613</v>
      </c>
      <c r="AH48" s="71">
        <f t="shared" si="37"/>
        <v>7230.9027777778074</v>
      </c>
      <c r="AI48" s="28">
        <f t="shared" si="16"/>
        <v>0</v>
      </c>
      <c r="AJ48" s="28">
        <f t="shared" si="38"/>
        <v>20801.388888888945</v>
      </c>
      <c r="AK48" s="71">
        <f t="shared" si="17"/>
        <v>14314.23611111114</v>
      </c>
      <c r="AL48" s="8">
        <f t="shared" si="39"/>
        <v>1154583.3333333393</v>
      </c>
      <c r="AM48" s="7">
        <f t="shared" si="18"/>
        <v>12777.388888888956</v>
      </c>
      <c r="AN48" s="71">
        <f t="shared" si="40"/>
        <v>6735.0694444444798</v>
      </c>
      <c r="AO48" s="28">
        <f t="shared" si="19"/>
        <v>0</v>
      </c>
      <c r="AP48" s="28">
        <f t="shared" si="41"/>
        <v>19860.722222222288</v>
      </c>
      <c r="AQ48" s="74">
        <f t="shared" si="20"/>
        <v>13818.402777777814</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4.25" customHeight="1" x14ac:dyDescent="0.25">
      <c r="A49" s="60" t="s">
        <v>72</v>
      </c>
      <c r="B49" s="8">
        <f t="shared" si="21"/>
        <v>1657500.0000000005</v>
      </c>
      <c r="C49" s="7">
        <f t="shared" si="0"/>
        <v>21160.750000000007</v>
      </c>
      <c r="D49" s="71">
        <f t="shared" si="22"/>
        <v>9668.7500000000036</v>
      </c>
      <c r="E49" s="28">
        <f t="shared" si="23"/>
        <v>0</v>
      </c>
      <c r="F49" s="28">
        <f t="shared" si="24"/>
        <v>28244.083333333339</v>
      </c>
      <c r="G49" s="71">
        <f t="shared" si="1"/>
        <v>16752.083333333336</v>
      </c>
      <c r="H49" s="8">
        <f t="shared" si="25"/>
        <v>1572500.0000000014</v>
      </c>
      <c r="I49" s="7">
        <f t="shared" si="2"/>
        <v>20075.583333333354</v>
      </c>
      <c r="J49" s="71">
        <f t="shared" si="26"/>
        <v>9172.9166666666752</v>
      </c>
      <c r="K49" s="28">
        <f t="shared" si="3"/>
        <v>0</v>
      </c>
      <c r="L49" s="28">
        <f t="shared" si="4"/>
        <v>27158.916666666686</v>
      </c>
      <c r="M49" s="71">
        <f t="shared" si="5"/>
        <v>16256.250000000007</v>
      </c>
      <c r="N49" s="8">
        <f t="shared" si="27"/>
        <v>1487500.0000000023</v>
      </c>
      <c r="O49" s="7">
        <f t="shared" si="28"/>
        <v>16461.666666666693</v>
      </c>
      <c r="P49" s="71">
        <f t="shared" si="29"/>
        <v>8677.0833333333467</v>
      </c>
      <c r="Q49" s="28">
        <f t="shared" si="6"/>
        <v>0</v>
      </c>
      <c r="R49" s="28">
        <f t="shared" si="7"/>
        <v>23545.000000000025</v>
      </c>
      <c r="S49" s="71">
        <f t="shared" si="8"/>
        <v>15760.416666666679</v>
      </c>
      <c r="T49" s="8">
        <f t="shared" si="30"/>
        <v>1402500.0000000033</v>
      </c>
      <c r="U49" s="7">
        <f t="shared" si="31"/>
        <v>15521.000000000036</v>
      </c>
      <c r="V49" s="71">
        <f t="shared" si="32"/>
        <v>8181.2500000000191</v>
      </c>
      <c r="W49" s="28">
        <f t="shared" si="9"/>
        <v>0</v>
      </c>
      <c r="X49" s="28">
        <f t="shared" si="10"/>
        <v>22604.333333333369</v>
      </c>
      <c r="Y49" s="71">
        <f t="shared" si="11"/>
        <v>15264.583333333352</v>
      </c>
      <c r="Z49" s="8">
        <f t="shared" si="33"/>
        <v>1317500.0000000042</v>
      </c>
      <c r="AA49" s="7">
        <f t="shared" si="12"/>
        <v>14580.333333333381</v>
      </c>
      <c r="AB49" s="71">
        <f t="shared" si="34"/>
        <v>7685.4166666666915</v>
      </c>
      <c r="AC49" s="28">
        <f t="shared" si="13"/>
        <v>0</v>
      </c>
      <c r="AD49" s="28">
        <f t="shared" si="35"/>
        <v>21663.666666666715</v>
      </c>
      <c r="AE49" s="71">
        <f t="shared" si="14"/>
        <v>14768.750000000025</v>
      </c>
      <c r="AF49" s="8">
        <f t="shared" si="36"/>
        <v>1232500.0000000051</v>
      </c>
      <c r="AG49" s="7">
        <f t="shared" si="15"/>
        <v>13639.666666666724</v>
      </c>
      <c r="AH49" s="71">
        <f t="shared" si="37"/>
        <v>7189.583333333364</v>
      </c>
      <c r="AI49" s="28">
        <f t="shared" si="16"/>
        <v>0</v>
      </c>
      <c r="AJ49" s="28">
        <f t="shared" si="38"/>
        <v>20723.000000000058</v>
      </c>
      <c r="AK49" s="71">
        <f t="shared" si="17"/>
        <v>14272.916666666697</v>
      </c>
      <c r="AL49" s="8">
        <f t="shared" si="39"/>
        <v>1147500.0000000061</v>
      </c>
      <c r="AM49" s="7">
        <f t="shared" si="18"/>
        <v>12699.000000000067</v>
      </c>
      <c r="AN49" s="71">
        <f t="shared" si="40"/>
        <v>6693.7500000000355</v>
      </c>
      <c r="AO49" s="28">
        <f t="shared" si="19"/>
        <v>0</v>
      </c>
      <c r="AP49" s="28">
        <f t="shared" si="41"/>
        <v>19782.333333333401</v>
      </c>
      <c r="AQ49" s="74">
        <f t="shared" si="20"/>
        <v>13777.083333333369</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0" t="s">
        <v>73</v>
      </c>
      <c r="B50" s="8">
        <f t="shared" si="21"/>
        <v>1650416.6666666672</v>
      </c>
      <c r="C50" s="7">
        <f t="shared" si="0"/>
        <v>21070.319444444453</v>
      </c>
      <c r="D50" s="71">
        <f t="shared" si="22"/>
        <v>9627.4305555555584</v>
      </c>
      <c r="E50" s="28">
        <f t="shared" si="23"/>
        <v>0</v>
      </c>
      <c r="F50" s="28">
        <f t="shared" si="24"/>
        <v>28153.652777777785</v>
      </c>
      <c r="G50" s="71">
        <f t="shared" si="1"/>
        <v>16710.763888888891</v>
      </c>
      <c r="H50" s="8">
        <f t="shared" si="25"/>
        <v>1565416.6666666681</v>
      </c>
      <c r="I50" s="7">
        <f t="shared" si="2"/>
        <v>19985.152777777799</v>
      </c>
      <c r="J50" s="71">
        <f t="shared" si="26"/>
        <v>9131.5972222222317</v>
      </c>
      <c r="K50" s="28">
        <f t="shared" si="3"/>
        <v>0</v>
      </c>
      <c r="L50" s="28">
        <f t="shared" si="4"/>
        <v>27068.486111111131</v>
      </c>
      <c r="M50" s="71">
        <f t="shared" si="5"/>
        <v>16214.930555555566</v>
      </c>
      <c r="N50" s="8">
        <f t="shared" si="27"/>
        <v>1480416.6666666691</v>
      </c>
      <c r="O50" s="7">
        <f t="shared" si="28"/>
        <v>16383.277777777805</v>
      </c>
      <c r="P50" s="71">
        <f t="shared" si="29"/>
        <v>8635.7638888889032</v>
      </c>
      <c r="Q50" s="28">
        <f t="shared" si="6"/>
        <v>0</v>
      </c>
      <c r="R50" s="28">
        <f t="shared" si="7"/>
        <v>23466.611111111139</v>
      </c>
      <c r="S50" s="71">
        <f t="shared" si="8"/>
        <v>15719.097222222237</v>
      </c>
      <c r="T50" s="8">
        <f t="shared" si="30"/>
        <v>1395416.66666667</v>
      </c>
      <c r="U50" s="7">
        <f t="shared" si="31"/>
        <v>15442.61111111115</v>
      </c>
      <c r="V50" s="71">
        <f t="shared" si="32"/>
        <v>8139.9305555555757</v>
      </c>
      <c r="W50" s="28">
        <f t="shared" si="9"/>
        <v>0</v>
      </c>
      <c r="X50" s="28">
        <f t="shared" si="10"/>
        <v>22525.944444444482</v>
      </c>
      <c r="Y50" s="71">
        <f t="shared" si="11"/>
        <v>15223.263888888909</v>
      </c>
      <c r="Z50" s="8">
        <f t="shared" si="33"/>
        <v>1310416.6666666709</v>
      </c>
      <c r="AA50" s="7">
        <f t="shared" si="12"/>
        <v>14501.944444444493</v>
      </c>
      <c r="AB50" s="71">
        <f t="shared" si="34"/>
        <v>7644.0972222222472</v>
      </c>
      <c r="AC50" s="28">
        <f t="shared" si="13"/>
        <v>0</v>
      </c>
      <c r="AD50" s="28">
        <f t="shared" si="35"/>
        <v>21585.277777777825</v>
      </c>
      <c r="AE50" s="71">
        <f t="shared" si="14"/>
        <v>14727.43055555558</v>
      </c>
      <c r="AF50" s="8">
        <f t="shared" si="36"/>
        <v>1225416.6666666719</v>
      </c>
      <c r="AG50" s="7">
        <f t="shared" si="15"/>
        <v>13561.277777777836</v>
      </c>
      <c r="AH50" s="71">
        <f t="shared" si="37"/>
        <v>7148.2638888889196</v>
      </c>
      <c r="AI50" s="28">
        <f t="shared" si="16"/>
        <v>0</v>
      </c>
      <c r="AJ50" s="28">
        <f t="shared" si="38"/>
        <v>20644.611111111168</v>
      </c>
      <c r="AK50" s="71">
        <f t="shared" si="17"/>
        <v>14231.597222222252</v>
      </c>
      <c r="AL50" s="8">
        <f t="shared" si="39"/>
        <v>1140416.6666666728</v>
      </c>
      <c r="AM50" s="7">
        <f t="shared" si="18"/>
        <v>12620.61111111118</v>
      </c>
      <c r="AN50" s="71">
        <f t="shared" si="40"/>
        <v>6652.430555555592</v>
      </c>
      <c r="AO50" s="28">
        <f t="shared" si="19"/>
        <v>0</v>
      </c>
      <c r="AP50" s="28">
        <f t="shared" si="41"/>
        <v>19703.944444444514</v>
      </c>
      <c r="AQ50" s="74">
        <f t="shared" si="20"/>
        <v>13735.763888888925</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0" t="s">
        <v>74</v>
      </c>
      <c r="B51" s="8">
        <f t="shared" si="21"/>
        <v>1643333.333333334</v>
      </c>
      <c r="C51" s="7">
        <f t="shared" si="0"/>
        <v>20979.888888888898</v>
      </c>
      <c r="D51" s="71">
        <f t="shared" si="22"/>
        <v>9586.111111111115</v>
      </c>
      <c r="E51" s="28">
        <f t="shared" si="23"/>
        <v>0</v>
      </c>
      <c r="F51" s="28">
        <f t="shared" si="24"/>
        <v>28063.22222222223</v>
      </c>
      <c r="G51" s="71">
        <f t="shared" si="1"/>
        <v>16669.444444444449</v>
      </c>
      <c r="H51" s="8">
        <f t="shared" si="25"/>
        <v>1558333.3333333349</v>
      </c>
      <c r="I51" s="7">
        <f t="shared" si="2"/>
        <v>19894.722222222244</v>
      </c>
      <c r="J51" s="71">
        <f t="shared" si="26"/>
        <v>9090.2777777777865</v>
      </c>
      <c r="K51" s="28">
        <f t="shared" si="3"/>
        <v>0</v>
      </c>
      <c r="L51" s="28">
        <f t="shared" si="4"/>
        <v>26978.055555555577</v>
      </c>
      <c r="M51" s="71">
        <f t="shared" si="5"/>
        <v>16173.61111111112</v>
      </c>
      <c r="N51" s="8">
        <f t="shared" si="27"/>
        <v>1473333.3333333358</v>
      </c>
      <c r="O51" s="7">
        <f t="shared" si="28"/>
        <v>16304.888888888918</v>
      </c>
      <c r="P51" s="71">
        <f t="shared" si="29"/>
        <v>8594.4444444444598</v>
      </c>
      <c r="Q51" s="28">
        <f t="shared" si="6"/>
        <v>0</v>
      </c>
      <c r="R51" s="28">
        <f t="shared" si="7"/>
        <v>23388.222222222252</v>
      </c>
      <c r="S51" s="71">
        <f t="shared" si="8"/>
        <v>15677.777777777792</v>
      </c>
      <c r="T51" s="8">
        <f t="shared" si="30"/>
        <v>1388333.3333333367</v>
      </c>
      <c r="U51" s="7">
        <f t="shared" si="31"/>
        <v>15364.222222222261</v>
      </c>
      <c r="V51" s="71">
        <f t="shared" si="32"/>
        <v>8098.6111111111313</v>
      </c>
      <c r="W51" s="28">
        <f t="shared" si="9"/>
        <v>0</v>
      </c>
      <c r="X51" s="28">
        <f t="shared" si="10"/>
        <v>22447.555555555595</v>
      </c>
      <c r="Y51" s="71">
        <f t="shared" si="11"/>
        <v>15181.944444444463</v>
      </c>
      <c r="Z51" s="8">
        <f t="shared" si="33"/>
        <v>1303333.3333333377</v>
      </c>
      <c r="AA51" s="7">
        <f t="shared" si="12"/>
        <v>14423.555555555604</v>
      </c>
      <c r="AB51" s="71">
        <f t="shared" si="34"/>
        <v>7602.7777777778037</v>
      </c>
      <c r="AC51" s="28">
        <f t="shared" si="13"/>
        <v>0</v>
      </c>
      <c r="AD51" s="28">
        <f t="shared" si="35"/>
        <v>21506.888888888938</v>
      </c>
      <c r="AE51" s="71">
        <f t="shared" si="14"/>
        <v>14686.111111111137</v>
      </c>
      <c r="AF51" s="8">
        <f t="shared" si="36"/>
        <v>1218333.3333333386</v>
      </c>
      <c r="AG51" s="7">
        <f t="shared" si="15"/>
        <v>13482.888888888949</v>
      </c>
      <c r="AH51" s="71">
        <f t="shared" si="37"/>
        <v>7106.9444444444753</v>
      </c>
      <c r="AI51" s="28">
        <f t="shared" si="16"/>
        <v>0</v>
      </c>
      <c r="AJ51" s="28">
        <f t="shared" si="38"/>
        <v>20566.222222222281</v>
      </c>
      <c r="AK51" s="71">
        <f t="shared" si="17"/>
        <v>14190.277777777808</v>
      </c>
      <c r="AL51" s="8">
        <f t="shared" si="39"/>
        <v>1133333.3333333395</v>
      </c>
      <c r="AM51" s="7">
        <f t="shared" si="18"/>
        <v>12542.222222222292</v>
      </c>
      <c r="AN51" s="71">
        <f t="shared" si="40"/>
        <v>6611.1111111111477</v>
      </c>
      <c r="AO51" s="28">
        <f t="shared" si="19"/>
        <v>0</v>
      </c>
      <c r="AP51" s="28">
        <f t="shared" si="41"/>
        <v>19625.555555555624</v>
      </c>
      <c r="AQ51" s="74">
        <f t="shared" si="20"/>
        <v>13694.444444444482</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0" t="s">
        <v>75</v>
      </c>
      <c r="B52" s="8">
        <f t="shared" si="21"/>
        <v>1636250.0000000007</v>
      </c>
      <c r="C52" s="7">
        <f t="shared" si="0"/>
        <v>20889.458333333343</v>
      </c>
      <c r="D52" s="71">
        <f t="shared" si="22"/>
        <v>9544.7916666666715</v>
      </c>
      <c r="E52" s="28">
        <f t="shared" si="23"/>
        <v>0</v>
      </c>
      <c r="F52" s="28">
        <f t="shared" si="24"/>
        <v>27972.791666666675</v>
      </c>
      <c r="G52" s="71">
        <f t="shared" si="1"/>
        <v>16628.125000000004</v>
      </c>
      <c r="H52" s="8">
        <f t="shared" si="25"/>
        <v>1551250.0000000016</v>
      </c>
      <c r="I52" s="7">
        <f t="shared" si="2"/>
        <v>19804.29166666669</v>
      </c>
      <c r="J52" s="71">
        <f t="shared" si="26"/>
        <v>9048.958333333343</v>
      </c>
      <c r="K52" s="28">
        <f t="shared" si="3"/>
        <v>0</v>
      </c>
      <c r="L52" s="28">
        <f t="shared" si="4"/>
        <v>26887.625000000022</v>
      </c>
      <c r="M52" s="71">
        <f t="shared" si="5"/>
        <v>16132.291666666675</v>
      </c>
      <c r="N52" s="8">
        <f t="shared" si="27"/>
        <v>1466250.0000000026</v>
      </c>
      <c r="O52" s="7">
        <f t="shared" si="28"/>
        <v>16226.500000000029</v>
      </c>
      <c r="P52" s="71">
        <f t="shared" si="29"/>
        <v>8553.1250000000146</v>
      </c>
      <c r="Q52" s="28">
        <f t="shared" si="6"/>
        <v>0</v>
      </c>
      <c r="R52" s="28">
        <f t="shared" si="7"/>
        <v>23309.833333333361</v>
      </c>
      <c r="S52" s="71">
        <f t="shared" si="8"/>
        <v>15636.458333333347</v>
      </c>
      <c r="T52" s="8">
        <f t="shared" si="30"/>
        <v>1381250.0000000035</v>
      </c>
      <c r="U52" s="7">
        <f t="shared" si="31"/>
        <v>15285.833333333372</v>
      </c>
      <c r="V52" s="71">
        <f t="shared" si="32"/>
        <v>8057.291666666687</v>
      </c>
      <c r="W52" s="28">
        <f t="shared" si="9"/>
        <v>0</v>
      </c>
      <c r="X52" s="28">
        <f t="shared" si="10"/>
        <v>22369.166666666704</v>
      </c>
      <c r="Y52" s="71">
        <f t="shared" si="11"/>
        <v>15140.62500000002</v>
      </c>
      <c r="Z52" s="8">
        <f t="shared" si="33"/>
        <v>1296250.0000000044</v>
      </c>
      <c r="AA52" s="7">
        <f t="shared" si="12"/>
        <v>14345.166666666717</v>
      </c>
      <c r="AB52" s="71">
        <f t="shared" si="34"/>
        <v>7561.4583333333594</v>
      </c>
      <c r="AC52" s="28">
        <f t="shared" si="13"/>
        <v>0</v>
      </c>
      <c r="AD52" s="28">
        <f t="shared" si="35"/>
        <v>21428.500000000051</v>
      </c>
      <c r="AE52" s="71">
        <f t="shared" si="14"/>
        <v>14644.791666666693</v>
      </c>
      <c r="AF52" s="8">
        <f t="shared" si="36"/>
        <v>1211250.0000000054</v>
      </c>
      <c r="AG52" s="7">
        <f t="shared" si="15"/>
        <v>13404.50000000006</v>
      </c>
      <c r="AH52" s="71">
        <f t="shared" si="37"/>
        <v>7065.6250000000318</v>
      </c>
      <c r="AI52" s="28">
        <f t="shared" si="16"/>
        <v>0</v>
      </c>
      <c r="AJ52" s="28">
        <f t="shared" si="38"/>
        <v>20487.833333333394</v>
      </c>
      <c r="AK52" s="71">
        <f t="shared" si="17"/>
        <v>14148.958333333365</v>
      </c>
      <c r="AL52" s="8">
        <f t="shared" si="39"/>
        <v>1126250.0000000063</v>
      </c>
      <c r="AM52" s="7">
        <f t="shared" si="18"/>
        <v>12463.833333333403</v>
      </c>
      <c r="AN52" s="71">
        <f t="shared" si="40"/>
        <v>6569.7916666667033</v>
      </c>
      <c r="AO52" s="28">
        <f t="shared" si="19"/>
        <v>0</v>
      </c>
      <c r="AP52" s="28">
        <f t="shared" si="41"/>
        <v>19547.166666666737</v>
      </c>
      <c r="AQ52" s="74">
        <f t="shared" si="20"/>
        <v>13653.125000000036</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 x14ac:dyDescent="0.25">
      <c r="A53" s="60" t="s">
        <v>76</v>
      </c>
      <c r="B53" s="8">
        <f t="shared" si="21"/>
        <v>1629166.6666666674</v>
      </c>
      <c r="C53" s="7">
        <f t="shared" si="0"/>
        <v>20799.027777777788</v>
      </c>
      <c r="D53" s="71">
        <f t="shared" si="22"/>
        <v>9503.4722222222281</v>
      </c>
      <c r="E53" s="28">
        <f t="shared" si="23"/>
        <v>0</v>
      </c>
      <c r="F53" s="28">
        <f t="shared" si="24"/>
        <v>27882.36111111112</v>
      </c>
      <c r="G53" s="71">
        <f t="shared" si="1"/>
        <v>16586.805555555562</v>
      </c>
      <c r="H53" s="8">
        <f t="shared" si="25"/>
        <v>1544166.6666666684</v>
      </c>
      <c r="I53" s="7">
        <f t="shared" si="2"/>
        <v>19713.861111111135</v>
      </c>
      <c r="J53" s="71">
        <f t="shared" si="26"/>
        <v>9007.6388888888996</v>
      </c>
      <c r="K53" s="28">
        <f t="shared" si="3"/>
        <v>0</v>
      </c>
      <c r="L53" s="28">
        <f t="shared" si="4"/>
        <v>26797.194444444467</v>
      </c>
      <c r="M53" s="71">
        <f t="shared" si="5"/>
        <v>16090.972222222234</v>
      </c>
      <c r="N53" s="8">
        <f t="shared" si="27"/>
        <v>1459166.6666666693</v>
      </c>
      <c r="O53" s="7">
        <f t="shared" si="28"/>
        <v>16148.11111111114</v>
      </c>
      <c r="P53" s="71">
        <f t="shared" si="29"/>
        <v>8511.8055555555711</v>
      </c>
      <c r="Q53" s="28">
        <f t="shared" si="6"/>
        <v>0</v>
      </c>
      <c r="R53" s="28">
        <f t="shared" si="7"/>
        <v>23231.444444444474</v>
      </c>
      <c r="S53" s="71">
        <f t="shared" si="8"/>
        <v>15595.138888888905</v>
      </c>
      <c r="T53" s="8">
        <f t="shared" si="30"/>
        <v>1374166.6666666702</v>
      </c>
      <c r="U53" s="7">
        <f t="shared" si="31"/>
        <v>15207.444444444485</v>
      </c>
      <c r="V53" s="71">
        <f t="shared" si="32"/>
        <v>8015.9722222222435</v>
      </c>
      <c r="W53" s="28">
        <f t="shared" si="9"/>
        <v>0</v>
      </c>
      <c r="X53" s="28">
        <f t="shared" si="10"/>
        <v>22290.777777777817</v>
      </c>
      <c r="Y53" s="71">
        <f t="shared" si="11"/>
        <v>15099.305555555577</v>
      </c>
      <c r="Z53" s="8">
        <f t="shared" si="33"/>
        <v>1289166.6666666712</v>
      </c>
      <c r="AA53" s="7">
        <f t="shared" si="12"/>
        <v>14266.777777777828</v>
      </c>
      <c r="AB53" s="71">
        <f t="shared" si="34"/>
        <v>7520.1388888889151</v>
      </c>
      <c r="AC53" s="28">
        <f t="shared" si="13"/>
        <v>0</v>
      </c>
      <c r="AD53" s="28">
        <f t="shared" si="35"/>
        <v>21350.11111111116</v>
      </c>
      <c r="AE53" s="71">
        <f t="shared" si="14"/>
        <v>14603.472222222248</v>
      </c>
      <c r="AF53" s="8">
        <f t="shared" si="36"/>
        <v>1204166.6666666721</v>
      </c>
      <c r="AG53" s="7">
        <f t="shared" si="15"/>
        <v>13326.111111111171</v>
      </c>
      <c r="AH53" s="71">
        <f t="shared" si="37"/>
        <v>7024.3055555555875</v>
      </c>
      <c r="AI53" s="28">
        <f t="shared" si="16"/>
        <v>0</v>
      </c>
      <c r="AJ53" s="28">
        <f t="shared" si="38"/>
        <v>20409.444444444503</v>
      </c>
      <c r="AK53" s="71">
        <f t="shared" si="17"/>
        <v>14107.63888888892</v>
      </c>
      <c r="AL53" s="8">
        <f t="shared" si="39"/>
        <v>1119166.666666673</v>
      </c>
      <c r="AM53" s="7">
        <f t="shared" si="18"/>
        <v>12385.444444444516</v>
      </c>
      <c r="AN53" s="71">
        <f t="shared" si="40"/>
        <v>6528.4722222222599</v>
      </c>
      <c r="AO53" s="28">
        <f t="shared" si="19"/>
        <v>0</v>
      </c>
      <c r="AP53" s="28">
        <f t="shared" si="41"/>
        <v>19468.77777777785</v>
      </c>
      <c r="AQ53" s="74">
        <f t="shared" si="20"/>
        <v>13611.805555555593</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5" x14ac:dyDescent="0.25">
      <c r="A54" s="60" t="s">
        <v>77</v>
      </c>
      <c r="B54" s="8">
        <f t="shared" si="21"/>
        <v>1622083.3333333342</v>
      </c>
      <c r="C54" s="7">
        <f t="shared" si="0"/>
        <v>20708.597222222234</v>
      </c>
      <c r="D54" s="71">
        <f t="shared" si="22"/>
        <v>9462.1527777777828</v>
      </c>
      <c r="E54" s="28">
        <f t="shared" si="23"/>
        <v>0</v>
      </c>
      <c r="F54" s="28">
        <f t="shared" si="24"/>
        <v>27791.930555555566</v>
      </c>
      <c r="G54" s="71">
        <f t="shared" si="1"/>
        <v>16545.486111111117</v>
      </c>
      <c r="H54" s="8">
        <f t="shared" si="25"/>
        <v>1537083.3333333351</v>
      </c>
      <c r="I54" s="7">
        <f t="shared" si="2"/>
        <v>19623.43055555558</v>
      </c>
      <c r="J54" s="71">
        <f t="shared" si="26"/>
        <v>8966.3194444444562</v>
      </c>
      <c r="K54" s="28">
        <f t="shared" si="3"/>
        <v>0</v>
      </c>
      <c r="L54" s="28">
        <f t="shared" si="4"/>
        <v>26706.763888888912</v>
      </c>
      <c r="M54" s="71">
        <f t="shared" si="5"/>
        <v>16049.652777777788</v>
      </c>
      <c r="N54" s="8">
        <f t="shared" si="27"/>
        <v>1452083.333333336</v>
      </c>
      <c r="O54" s="7">
        <f t="shared" si="28"/>
        <v>16069.722222222254</v>
      </c>
      <c r="P54" s="71">
        <f t="shared" si="29"/>
        <v>8470.4861111111277</v>
      </c>
      <c r="Q54" s="28">
        <f t="shared" si="6"/>
        <v>0</v>
      </c>
      <c r="R54" s="28">
        <f t="shared" si="7"/>
        <v>23153.055555555587</v>
      </c>
      <c r="S54" s="71">
        <f t="shared" si="8"/>
        <v>15553.81944444446</v>
      </c>
      <c r="T54" s="8">
        <f t="shared" si="30"/>
        <v>1367083.333333337</v>
      </c>
      <c r="U54" s="7">
        <f t="shared" si="31"/>
        <v>15129.055555555597</v>
      </c>
      <c r="V54" s="71">
        <f t="shared" si="32"/>
        <v>7974.6527777777992</v>
      </c>
      <c r="W54" s="28">
        <f t="shared" si="9"/>
        <v>0</v>
      </c>
      <c r="X54" s="28">
        <f t="shared" si="10"/>
        <v>22212.388888888931</v>
      </c>
      <c r="Y54" s="71">
        <f t="shared" si="11"/>
        <v>15057.986111111131</v>
      </c>
      <c r="Z54" s="8">
        <f t="shared" si="33"/>
        <v>1282083.3333333379</v>
      </c>
      <c r="AA54" s="7">
        <f t="shared" si="12"/>
        <v>14188.38888888894</v>
      </c>
      <c r="AB54" s="71">
        <f t="shared" si="34"/>
        <v>7478.8194444444716</v>
      </c>
      <c r="AC54" s="28">
        <f t="shared" si="13"/>
        <v>0</v>
      </c>
      <c r="AD54" s="28">
        <f t="shared" si="35"/>
        <v>21271.722222222274</v>
      </c>
      <c r="AE54" s="71">
        <f t="shared" si="14"/>
        <v>14562.152777777805</v>
      </c>
      <c r="AF54" s="8">
        <f t="shared" si="36"/>
        <v>1197083.3333333388</v>
      </c>
      <c r="AG54" s="7">
        <f t="shared" si="15"/>
        <v>13247.722222222284</v>
      </c>
      <c r="AH54" s="71">
        <f t="shared" si="37"/>
        <v>6982.9861111111431</v>
      </c>
      <c r="AI54" s="28">
        <f t="shared" si="16"/>
        <v>0</v>
      </c>
      <c r="AJ54" s="28">
        <f t="shared" si="38"/>
        <v>20331.055555555617</v>
      </c>
      <c r="AK54" s="71">
        <f t="shared" si="17"/>
        <v>14066.319444444476</v>
      </c>
      <c r="AL54" s="8">
        <f t="shared" si="39"/>
        <v>1112083.3333333398</v>
      </c>
      <c r="AM54" s="7">
        <f t="shared" si="18"/>
        <v>12307.055555555628</v>
      </c>
      <c r="AN54" s="71">
        <f t="shared" si="40"/>
        <v>6487.1527777778156</v>
      </c>
      <c r="AO54" s="28">
        <f t="shared" si="19"/>
        <v>0</v>
      </c>
      <c r="AP54" s="28">
        <f t="shared" si="41"/>
        <v>19390.38888888896</v>
      </c>
      <c r="AQ54" s="74">
        <f t="shared" si="20"/>
        <v>13570.48611111115</v>
      </c>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5.75" thickBot="1" x14ac:dyDescent="0.3">
      <c r="A55" s="29" t="s">
        <v>19</v>
      </c>
      <c r="B55" s="10"/>
      <c r="C55" s="11">
        <f>SUM(C43:C54)</f>
        <v>254471.58333333337</v>
      </c>
      <c r="D55" s="72">
        <f>SUM(D43:D54)</f>
        <v>116272.9166666667</v>
      </c>
      <c r="E55" s="30">
        <f>SUM(E43:E54)</f>
        <v>52956</v>
      </c>
      <c r="F55" s="30">
        <f>SUM(F43:F54)</f>
        <v>392427.58333333343</v>
      </c>
      <c r="G55" s="73">
        <f>SUM(G43:G54)</f>
        <v>254228.91666666669</v>
      </c>
      <c r="H55" s="10"/>
      <c r="I55" s="11">
        <f>SUM(I43:I54)</f>
        <v>241449.58333333355</v>
      </c>
      <c r="J55" s="72">
        <f>SUM(J43:J54)</f>
        <v>110322.91666666676</v>
      </c>
      <c r="K55" s="30">
        <f>SUM(K43:K54)</f>
        <v>5200</v>
      </c>
      <c r="L55" s="30">
        <f>SUM(L43:L54)</f>
        <v>331649.58333333355</v>
      </c>
      <c r="M55" s="73">
        <f>SUM(M43:M54)</f>
        <v>200522.91666666677</v>
      </c>
      <c r="N55" s="10"/>
      <c r="O55" s="11">
        <f>SUM(O43:O54)</f>
        <v>198010.33333333363</v>
      </c>
      <c r="P55" s="72">
        <f>SUM(P43:P54)</f>
        <v>104372.91666666683</v>
      </c>
      <c r="Q55" s="30">
        <f>SUM(Q43:Q54)</f>
        <v>5200</v>
      </c>
      <c r="R55" s="30">
        <f>SUM(R43:R54)</f>
        <v>288210.33333333366</v>
      </c>
      <c r="S55" s="73">
        <f>SUM(S43:S54)</f>
        <v>194572.91666666683</v>
      </c>
      <c r="T55" s="10"/>
      <c r="U55" s="11">
        <f>SUM(U43:U54)</f>
        <v>186722.33333333375</v>
      </c>
      <c r="V55" s="72">
        <f>SUM(V43:V54)</f>
        <v>98422.916666666904</v>
      </c>
      <c r="W55" s="30">
        <f>SUM(W43:W54)</f>
        <v>5200</v>
      </c>
      <c r="X55" s="30">
        <f>SUM(X43:X54)</f>
        <v>276922.33333333378</v>
      </c>
      <c r="Y55" s="73">
        <f>SUM(Y43:Y54)</f>
        <v>188622.91666666692</v>
      </c>
      <c r="Z55" s="10"/>
      <c r="AA55" s="11">
        <f>SUM(AA43:AA54)</f>
        <v>175434.3333333339</v>
      </c>
      <c r="AB55" s="72">
        <f>SUM(AB43:AB54)</f>
        <v>92472.916666666963</v>
      </c>
      <c r="AC55" s="30">
        <f>SUM(AC43:AC54)</f>
        <v>5200</v>
      </c>
      <c r="AD55" s="30">
        <f>SUM(AD43:AD54)</f>
        <v>265634.3333333339</v>
      </c>
      <c r="AE55" s="73">
        <f>SUM(AE43:AE54)</f>
        <v>182672.91666666695</v>
      </c>
      <c r="AF55" s="10"/>
      <c r="AG55" s="11">
        <f>SUM(AG43:AG54)</f>
        <v>164146.33333333404</v>
      </c>
      <c r="AH55" s="72">
        <f>SUM(AH43:AH54)</f>
        <v>86522.916666667021</v>
      </c>
      <c r="AI55" s="30">
        <f>SUM(AI43:AI54)</f>
        <v>5200</v>
      </c>
      <c r="AJ55" s="30">
        <f>SUM(AJ43:AJ54)</f>
        <v>254346.33333333401</v>
      </c>
      <c r="AK55" s="73">
        <f>SUM(AK43:AK54)</f>
        <v>176722.91666666701</v>
      </c>
      <c r="AL55" s="10"/>
      <c r="AM55" s="11">
        <f>SUM(AM43:AM54)</f>
        <v>152858.33333333416</v>
      </c>
      <c r="AN55" s="72">
        <f>SUM(AN43:AN54)</f>
        <v>80572.916666667094</v>
      </c>
      <c r="AO55" s="30">
        <f>SUM(AO43:AO54)</f>
        <v>5200</v>
      </c>
      <c r="AP55" s="30">
        <f>SUM(AP43:AP54)</f>
        <v>243058.33333333416</v>
      </c>
      <c r="AQ55" s="73">
        <f>SUM(AQ43:AQ54)</f>
        <v>170772.91666666709</v>
      </c>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2.75" customHeight="1" thickBot="1" x14ac:dyDescent="0.3">
      <c r="A56" s="121" t="s">
        <v>18</v>
      </c>
      <c r="B56" s="110" t="s">
        <v>27</v>
      </c>
      <c r="C56" s="111"/>
      <c r="D56" s="111"/>
      <c r="E56" s="111"/>
      <c r="F56" s="111"/>
      <c r="G56" s="112"/>
      <c r="H56" s="110" t="s">
        <v>28</v>
      </c>
      <c r="I56" s="111"/>
      <c r="J56" s="111"/>
      <c r="K56" s="111"/>
      <c r="L56" s="111"/>
      <c r="M56" s="112"/>
      <c r="N56" s="110" t="s">
        <v>29</v>
      </c>
      <c r="O56" s="111"/>
      <c r="P56" s="111"/>
      <c r="Q56" s="111"/>
      <c r="R56" s="111"/>
      <c r="S56" s="112"/>
      <c r="T56" s="110" t="s">
        <v>30</v>
      </c>
      <c r="U56" s="111"/>
      <c r="V56" s="111"/>
      <c r="W56" s="111"/>
      <c r="X56" s="111"/>
      <c r="Y56" s="112"/>
      <c r="Z56" s="110" t="s">
        <v>31</v>
      </c>
      <c r="AA56" s="111"/>
      <c r="AB56" s="111"/>
      <c r="AC56" s="111"/>
      <c r="AD56" s="111"/>
      <c r="AE56" s="112"/>
      <c r="AF56" s="110" t="s">
        <v>32</v>
      </c>
      <c r="AG56" s="111"/>
      <c r="AH56" s="111"/>
      <c r="AI56" s="111"/>
      <c r="AJ56" s="111"/>
      <c r="AK56" s="112"/>
      <c r="AL56" s="110" t="s">
        <v>33</v>
      </c>
      <c r="AM56" s="111"/>
      <c r="AN56" s="111"/>
      <c r="AO56" s="111"/>
      <c r="AP56" s="111"/>
      <c r="AQ56" s="112"/>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20.75" thickBot="1" x14ac:dyDescent="0.3">
      <c r="A57" s="122"/>
      <c r="B57" s="6" t="s">
        <v>41</v>
      </c>
      <c r="C57" s="6" t="s">
        <v>42</v>
      </c>
      <c r="D57" s="66" t="s">
        <v>107</v>
      </c>
      <c r="E57" s="6" t="s">
        <v>65</v>
      </c>
      <c r="F57" s="6" t="s">
        <v>43</v>
      </c>
      <c r="G57" s="66" t="s">
        <v>108</v>
      </c>
      <c r="H57" s="6" t="s">
        <v>41</v>
      </c>
      <c r="I57" s="6" t="s">
        <v>42</v>
      </c>
      <c r="J57" s="66" t="s">
        <v>107</v>
      </c>
      <c r="K57" s="6" t="s">
        <v>65</v>
      </c>
      <c r="L57" s="6" t="s">
        <v>43</v>
      </c>
      <c r="M57" s="66" t="s">
        <v>108</v>
      </c>
      <c r="N57" s="6" t="s">
        <v>41</v>
      </c>
      <c r="O57" s="6" t="s">
        <v>42</v>
      </c>
      <c r="P57" s="66" t="s">
        <v>107</v>
      </c>
      <c r="Q57" s="6" t="s">
        <v>65</v>
      </c>
      <c r="R57" s="6" t="s">
        <v>43</v>
      </c>
      <c r="S57" s="66" t="s">
        <v>108</v>
      </c>
      <c r="T57" s="6" t="s">
        <v>41</v>
      </c>
      <c r="U57" s="6" t="s">
        <v>42</v>
      </c>
      <c r="V57" s="66" t="s">
        <v>107</v>
      </c>
      <c r="W57" s="6" t="s">
        <v>65</v>
      </c>
      <c r="X57" s="6" t="s">
        <v>43</v>
      </c>
      <c r="Y57" s="66" t="s">
        <v>108</v>
      </c>
      <c r="Z57" s="6" t="s">
        <v>41</v>
      </c>
      <c r="AA57" s="6" t="s">
        <v>42</v>
      </c>
      <c r="AB57" s="66" t="s">
        <v>107</v>
      </c>
      <c r="AC57" s="6" t="s">
        <v>65</v>
      </c>
      <c r="AD57" s="6" t="s">
        <v>43</v>
      </c>
      <c r="AE57" s="66" t="s">
        <v>108</v>
      </c>
      <c r="AF57" s="6" t="s">
        <v>41</v>
      </c>
      <c r="AG57" s="6" t="s">
        <v>42</v>
      </c>
      <c r="AH57" s="66" t="s">
        <v>107</v>
      </c>
      <c r="AI57" s="6" t="s">
        <v>65</v>
      </c>
      <c r="AJ57" s="6" t="s">
        <v>43</v>
      </c>
      <c r="AK57" s="66" t="s">
        <v>108</v>
      </c>
      <c r="AL57" s="6" t="s">
        <v>41</v>
      </c>
      <c r="AM57" s="6" t="s">
        <v>42</v>
      </c>
      <c r="AN57" s="66" t="s">
        <v>107</v>
      </c>
      <c r="AO57" s="6" t="s">
        <v>65</v>
      </c>
      <c r="AP57" s="6" t="s">
        <v>43</v>
      </c>
      <c r="AQ57" s="66" t="s">
        <v>108</v>
      </c>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3"/>
      <c r="BT57" s="63"/>
      <c r="BU57" s="63"/>
      <c r="BV57" s="63"/>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75" thickTop="1" x14ac:dyDescent="0.25">
      <c r="A58" s="60" t="s">
        <v>66</v>
      </c>
      <c r="B58" s="8">
        <f>IF(data2=1,IF((AL54-sumproplat2)&gt;1,AL54-sumproplat2,0),IF(AL54-(sumproplat2-AM54-AO54)&gt;0,AL54-(AP54-AM54-AO54),0))</f>
        <v>1105000.0000000065</v>
      </c>
      <c r="C58" s="7">
        <f t="shared" ref="C58:C69" si="42">IF(SUBSTITUTE(SUBSTITUTE(LEFT($A58,2),".","")," ","")*1+SUBSTITUTE(SUBSTITUTE(LEFT(B$56,2)," ",""),".","")*12-12&lt;=$L$16,B58*($L$15/12),B58*($L$18/12))</f>
        <v>12228.666666666739</v>
      </c>
      <c r="D58" s="71">
        <f>IF(SUBSTITUTE(SUBSTITUTE(LEFT($A58,2),".","")," ","")*1+SUBSTITUTE(SUBSTITUTE(LEFT(B$56,2)," ",""),".","")*12-12&lt;=$L$16,B58*($L$20/12),B58*($L$20/12))</f>
        <v>6445.8333333333712</v>
      </c>
      <c r="E58" s="28">
        <f t="shared" ref="E58:E69" si="43">IF(AND($A58="1 міс.",B58&gt;0),$L$34*$L$6+$L$35*B58,0)+IF(B58-IF(data2=1,IF(C58&gt;0.001,C58+sumproplat2,0),IF(B58&gt;sumproplat2*2,sumproplat2,B58+C58))&lt;0,$L$37,0)+IF(B58&gt;0,$L$30,0)</f>
        <v>5200</v>
      </c>
      <c r="F58" s="28">
        <f>IF(data2=1,IF(C58&gt;0.001,C58+E58+sumproplat2,0),IF(B58&gt;sumproplat2*2,sumproplat2+E58,B58+C58+E58))</f>
        <v>24512.000000000069</v>
      </c>
      <c r="G58" s="71">
        <f t="shared" ref="G58:G69" si="44">IF(data2=1,IF(D58&gt;0.001,D58+E58+sumproplat2,0),IF(B58&gt;sumproplat2*2,sumproplat2+E58,B58+D58+E58))</f>
        <v>18729.166666666704</v>
      </c>
      <c r="H58" s="8">
        <f>IF(data2=1,IF((B69-sumproplat2)&gt;1,B69-sumproplat2,0),IF(B69-(sumproplat2-C69-E69)&gt;0,B69-(F69-C69-E69),0))</f>
        <v>1020000.0000000069</v>
      </c>
      <c r="I58" s="7">
        <f t="shared" ref="I58:I69" si="45">IF(SUBSTITUTE(SUBSTITUTE(LEFT($A58,2),".","")," ","")*1+SUBSTITUTE(SUBSTITUTE(LEFT(H$56,2)," ",""),".","")*12-12&lt;=$L$16,H58*($L$15/12),H58*($L$18/12))</f>
        <v>11288.000000000076</v>
      </c>
      <c r="J58" s="71">
        <f>IF(SUBSTITUTE(SUBSTITUTE(LEFT($A58,2),".","")," ","")*1+SUBSTITUTE(SUBSTITUTE(LEFT(H$56,2)," ",""),".","")*12-12&lt;=$L$16,H58*($L$20/12),H58*($L$20/12))</f>
        <v>5950.00000000004</v>
      </c>
      <c r="K58" s="28">
        <f t="shared" ref="K58:K69" si="46">IF(AND($A58="1 міс.",H58&gt;0),$L$34*$L$6+$L$35*H58,0)+IF(H58-IF(data2=1,IF(I58&gt;0.001,I58+sumproplat2,0),IF(H58&gt;sumproplat2*2,sumproplat2,H58+I58))&lt;0,$L$37,0)+IF(H58&gt;0,$L$30,0)</f>
        <v>5200</v>
      </c>
      <c r="L58" s="28">
        <f t="shared" ref="L58:L69" si="47">IF(data2=1,IF(I58&gt;0.001,I58+K58+sumproplat2,0),IF(H58&gt;sumproplat2*2,sumproplat2+K58,H58+I58+K58))</f>
        <v>23571.333333333409</v>
      </c>
      <c r="M58" s="71">
        <f t="shared" ref="M58:M69" si="48">IF(data2=1,IF(J58&gt;0.001,J58+K58+sumproplat2,0),IF(H58&gt;sumproplat2*2,sumproplat2+K58,H58+J58+K58))</f>
        <v>18233.333333333372</v>
      </c>
      <c r="N58" s="8">
        <f>IF(data2=1,IF((H69-sumproplat2)&gt;1,H69-sumproplat2,0),IF(H69-(sumproplat2-I69-K69)&gt;0,H69-(L69-I69-K69),0))</f>
        <v>935000.0000000064</v>
      </c>
      <c r="O58" s="7">
        <f t="shared" ref="O58:O69" si="49">IF(SUBSTITUTE(SUBSTITUTE(LEFT($A58,2),".","")," ","")*1+SUBSTITUTE(SUBSTITUTE(LEFT(N$56,2)," ",""),".","")*12-12&lt;=$L$16,N58*($L$15/12),N58*($L$18/12))</f>
        <v>10347.333333333405</v>
      </c>
      <c r="P58" s="71">
        <f>IF(SUBSTITUTE(SUBSTITUTE(LEFT($A58,2),".","")," ","")*1+SUBSTITUTE(SUBSTITUTE(LEFT(N$56,2)," ",""),".","")*12-12&lt;=$L$16,N58*($L$20/12),N58*($L$20/12))</f>
        <v>5454.1666666667043</v>
      </c>
      <c r="Q58" s="28">
        <f t="shared" ref="Q58:Q69" si="50">IF(AND($A58="1 міс.",N58&gt;0),$L$34*$L$6+$L$35*N58,0)+IF(N58-IF(data2=1,IF(O58&gt;0.001,O58+sumproplat2,0),IF(N58&gt;sumproplat2*2,sumproplat2,N58+O58))&lt;0,$L$37,0)+IF(N58&gt;0,$L$30,0)</f>
        <v>5200</v>
      </c>
      <c r="R58" s="28">
        <f t="shared" ref="R58:R69" si="51">IF(data2=1,IF(O58&gt;0.001,O58+Q58+sumproplat2,0),IF(N58&gt;sumproplat2*2,sumproplat2+Q58,N58+O58+Q58))</f>
        <v>22630.666666666737</v>
      </c>
      <c r="S58" s="71">
        <f t="shared" ref="S58:S69" si="52">IF(data2=1,IF(P58&gt;0.001,P58+Q58+sumproplat2,0),IF(N58&gt;sumproplat2*2,sumproplat2+Q58,N58+P58+Q58))</f>
        <v>17737.500000000036</v>
      </c>
      <c r="T58" s="8">
        <f>IF(data2=1,IF((N69-sumproplat2)&gt;1,N69-sumproplat2,0),IF(N69-(sumproplat2-O69-Q69)&gt;0,N69-(R69-O69-Q69),0))</f>
        <v>850000.00000000594</v>
      </c>
      <c r="U58" s="7">
        <f t="shared" ref="U58:U69" si="53">IF(SUBSTITUTE(SUBSTITUTE(LEFT($A58,2),".","")," ","")*1+SUBSTITUTE(SUBSTITUTE(LEFT(T$56,2)," ",""),".","")*12-12&lt;=$L$16,T58*($L$15/12),T58*($L$18/12))</f>
        <v>9406.6666666667334</v>
      </c>
      <c r="V58" s="71">
        <f>IF(SUBSTITUTE(SUBSTITUTE(LEFT($A58,2),".","")," ","")*1+SUBSTITUTE(SUBSTITUTE(LEFT(T$56,2)," ",""),".","")*12-12&lt;=$L$16,T58*($L$20/12),T58*($L$20/12))</f>
        <v>4958.3333333333685</v>
      </c>
      <c r="W58" s="28">
        <f t="shared" ref="W58:W69" si="54">IF(AND($A58="1 міс.",T58&gt;0),$L$34*$L$6+$L$35*T58,0)+IF(T58-IF(data2=1,IF(U58&gt;0.001,U58+sumproplat2,0),IF(T58&gt;sumproplat2*2,sumproplat2,T58+U58))&lt;0,$L$37,0)+IF(T58&gt;0,$L$30,0)</f>
        <v>5200</v>
      </c>
      <c r="X58" s="28">
        <f t="shared" ref="X58:X69" si="55">IF(data2=1,IF(U58&gt;0.001,U58+W58+sumproplat2,0),IF(T58&gt;sumproplat2*2,sumproplat2+W58,T58+U58+W58))</f>
        <v>21690.000000000065</v>
      </c>
      <c r="Y58" s="71">
        <f t="shared" ref="Y58:Y69" si="56">IF(data2=1,IF(V58&gt;0.001,V58+W58+sumproplat2,0),IF(T58&gt;sumproplat2*2,sumproplat2+W58,T58+V58+W58))</f>
        <v>17241.666666666701</v>
      </c>
      <c r="Z58" s="8">
        <f>IF(data2=1,IF((T69-sumproplat2)&gt;1,T69-sumproplat2,0),IF(T69-(sumproplat2-U69-W69)&gt;0,T69-(X69-U69-W69),0))</f>
        <v>765000.00000000547</v>
      </c>
      <c r="AA58" s="7">
        <f t="shared" ref="AA58:AA69" si="57">IF(SUBSTITUTE(SUBSTITUTE(LEFT($A58,2),".","")," ","")*1+SUBSTITUTE(SUBSTITUTE(LEFT(Z$56,2)," ",""),".","")*12-12&lt;=$L$16,Z58*($L$15/12),Z58*($L$18/12))</f>
        <v>8466.0000000000618</v>
      </c>
      <c r="AB58" s="71">
        <f>IF(SUBSTITUTE(SUBSTITUTE(LEFT($A58,2),".","")," ","")*1+SUBSTITUTE(SUBSTITUTE(LEFT(Z$56,2)," ",""),".","")*12-12&lt;=$L$16,Z58*($L$20/12),Z58*($L$20/12))</f>
        <v>4462.5000000000318</v>
      </c>
      <c r="AC58" s="28">
        <f t="shared" ref="AC58:AC69" si="58">IF(AND($A58="1 міс.",Z58&gt;0),$L$34*$L$6+$L$35*Z58,0)+IF(Z58-IF(data2=1,IF(AA58&gt;0.001,AA58+sumproplat2,0),IF(Z58&gt;sumproplat2*2,sumproplat2,Z58+AA58))&lt;0,$L$37,0)+IF(Z58&gt;0,$L$30,0)</f>
        <v>5200</v>
      </c>
      <c r="AD58" s="28">
        <f>IF(data2=1,IF(AA58&gt;0.001,AA58+AC58+sumproplat2,0),IF(Z58&gt;sumproplat2*2,sumproplat2+AC58,Z58+AA58+AC58))</f>
        <v>20749.333333333394</v>
      </c>
      <c r="AE58" s="71">
        <f t="shared" ref="AE58:AE69" si="59">IF(data2=1,IF(AB58&gt;0.001,AB58+AC58+sumproplat2,0),IF(Z58&gt;sumproplat2*2,sumproplat2+AC58,Z58+AB58+AC58))</f>
        <v>16745.833333333365</v>
      </c>
      <c r="AF58" s="8">
        <f>IF(data2=1,IF((Z69-sumproplat2)&gt;1,Z69-sumproplat2,0),IF(Z69-(sumproplat2-AA69-AC69)&gt;0,Z69-(AD69-AA69-AC69),0))</f>
        <v>680000.00000000501</v>
      </c>
      <c r="AG58" s="7">
        <f t="shared" ref="AG58:AG69" si="60">IF(SUBSTITUTE(SUBSTITUTE(LEFT($A58,2),".","")," ","")*1+SUBSTITUTE(SUBSTITUTE(LEFT(AF$56,2)," ",""),".","")*12-12&lt;=$L$16,AF58*($L$15/12),AF58*($L$18/12))</f>
        <v>7525.3333333333894</v>
      </c>
      <c r="AH58" s="71">
        <f>IF(SUBSTITUTE(SUBSTITUTE(LEFT($A58,2),".","")," ","")*1+SUBSTITUTE(SUBSTITUTE(LEFT(AF$56,2)," ",""),".","")*12-12&lt;=$L$16,AF58*($L$20/12),AF58*($L$20/12))</f>
        <v>3966.6666666666961</v>
      </c>
      <c r="AI58" s="28">
        <f t="shared" ref="AI58:AI69" si="61">IF(AND($A58="1 міс.",AF58&gt;0),$L$34*$L$6+$L$35*AF58,0)+IF(AF58-IF(data2=1,IF(AG58&gt;0.001,AG58+sumproplat2,0),IF(AF58&gt;sumproplat2*2,sumproplat2,AF58+AG58))&lt;0,$L$37,0)+IF(AF58&gt;0,$L$30,0)</f>
        <v>5200</v>
      </c>
      <c r="AJ58" s="28">
        <f>IF(data2=1,IF(AG58&gt;0.001,AG58+AI58+sumproplat2,0),IF(AF58&gt;sumproplat2*2,sumproplat2+AI58,AF58+AG58+AI58))</f>
        <v>19808.666666666722</v>
      </c>
      <c r="AK58" s="71">
        <f t="shared" ref="AK58:AK69" si="62">IF(data2=1,IF(AH58&gt;0.001,AH58+AI58+sumproplat2,0),IF(AF58&gt;sumproplat2*2,sumproplat2+AI58,AF58+AH58+AI58))</f>
        <v>16250.000000000029</v>
      </c>
      <c r="AL58" s="8">
        <f>IF(data2=1,IF((AF69-sumproplat2)&gt;1,AF69-sumproplat2,0),IF(AF69-(sumproplat2-AG69-AI69)&gt;0,AF69-(AJ69-AG69-AI69),0))</f>
        <v>595000.00000000454</v>
      </c>
      <c r="AM58" s="7">
        <f t="shared" ref="AM58:AM69" si="63">IF(SUBSTITUTE(SUBSTITUTE(LEFT($A58,2),".","")," ","")*1+SUBSTITUTE(SUBSTITUTE(LEFT(AL$56,2)," ",""),".","")*12-12&lt;=$L$16,AL58*($L$15/12),AL58*($L$18/12))</f>
        <v>6584.666666666717</v>
      </c>
      <c r="AN58" s="71">
        <f>IF(SUBSTITUTE(SUBSTITUTE(LEFT($A58,2),".","")," ","")*1+SUBSTITUTE(SUBSTITUTE(LEFT(AL$56,2)," ",""),".","")*12-12&lt;=$L$16,AL58*($L$20/12),AL58*($L$20/12))</f>
        <v>3470.8333333333599</v>
      </c>
      <c r="AO58" s="28">
        <f t="shared" ref="AO58:AO69" si="64">IF(AND($A58="1 міс.",AL58&gt;0),$L$34*$L$6+$L$35*AL58,0)+IF(AL58-IF(data2=1,IF(AM58&gt;0.001,AM58+sumproplat2,0),IF(AL58&gt;sumproplat2*2,sumproplat2,AL58+AM58))&lt;0,$L$37,0)+IF(AL58&gt;0,$L$30,0)</f>
        <v>5200</v>
      </c>
      <c r="AP58" s="28">
        <f>IF(data2=1,IF(AM58&gt;0.001,AM58+AO58+sumproplat2,0),IF(AL58&gt;sumproplat2*2,sumproplat2+AO58,AL58+AM58+AO58))</f>
        <v>18868.000000000051</v>
      </c>
      <c r="AQ58" s="74">
        <f t="shared" ref="AQ58:AQ69" si="65">IF(data2=1,IF(AN58&gt;0.001,AN58+AO58+sumproplat2,0),IF(AL58&gt;sumproplat2*2,sumproplat2+AO58,AL58+AN58+AO58))</f>
        <v>15754.166666666693</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0" t="s">
        <v>67</v>
      </c>
      <c r="B59" s="8">
        <f t="shared" ref="B59:B69" si="66">IF(data2=1,IF((B58-sumproplat2)&gt;1,B58-sumproplat2,0),IF(B58-(sumproplat2-C58-E58)&gt;0,B58-(F58-C58-E58),0))</f>
        <v>1097916.6666666733</v>
      </c>
      <c r="C59" s="7">
        <f t="shared" si="42"/>
        <v>12150.277777777852</v>
      </c>
      <c r="D59" s="71">
        <f t="shared" ref="D59:D69" si="67">IF(SUBSTITUTE(SUBSTITUTE(LEFT($A59,2),".","")," ","")*1+SUBSTITUTE(SUBSTITUTE(LEFT(B$56,2)," ",""),".","")*12-12&lt;=$L$16,B59*($L$20/12),B59*($L$20/12))</f>
        <v>6404.5138888889278</v>
      </c>
      <c r="E59" s="28">
        <f t="shared" si="43"/>
        <v>0</v>
      </c>
      <c r="F59" s="28">
        <f t="shared" ref="F59:F69" si="68">IF(data2=1,IF(C59&gt;0.001,C59+E59+sumproplat2,0),IF(B59&gt;sumproplat2*2,sumproplat2+E59,B59+C59+E59))</f>
        <v>19233.611111111186</v>
      </c>
      <c r="G59" s="71">
        <f t="shared" si="44"/>
        <v>13487.847222222261</v>
      </c>
      <c r="H59" s="8">
        <f t="shared" ref="H59:H69" si="69">IF(data2=1,IF((H58-sumproplat2)&gt;1,H58-sumproplat2,0),IF(H58-(sumproplat2-I58-K58)&gt;0,H58-(L58-I58-K58),0))</f>
        <v>1012916.6666666735</v>
      </c>
      <c r="I59" s="7">
        <f t="shared" si="45"/>
        <v>11209.611111111188</v>
      </c>
      <c r="J59" s="71">
        <f t="shared" ref="J59:J69" si="70">IF(SUBSTITUTE(SUBSTITUTE(LEFT($A59,2),".","")," ","")*1+SUBSTITUTE(SUBSTITUTE(LEFT(H$56,2)," ",""),".","")*12-12&lt;=$L$16,H59*($L$20/12),H59*($L$20/12))</f>
        <v>5908.6805555555957</v>
      </c>
      <c r="K59" s="28">
        <f t="shared" si="46"/>
        <v>0</v>
      </c>
      <c r="L59" s="28">
        <f t="shared" si="47"/>
        <v>18292.944444444522</v>
      </c>
      <c r="M59" s="71">
        <f t="shared" si="48"/>
        <v>12992.013888888929</v>
      </c>
      <c r="N59" s="8">
        <f t="shared" ref="N59:N69" si="71">IF(data2=1,IF((N58-sumproplat2)&gt;1,N58-sumproplat2,0),IF(N58-(sumproplat2-O58-Q58)&gt;0,N58-(R58-O58-Q58),0))</f>
        <v>927916.66666667303</v>
      </c>
      <c r="O59" s="7">
        <f t="shared" si="49"/>
        <v>10268.944444444516</v>
      </c>
      <c r="P59" s="71">
        <f t="shared" ref="P59:P69" si="72">IF(SUBSTITUTE(SUBSTITUTE(LEFT($A59,2),".","")," ","")*1+SUBSTITUTE(SUBSTITUTE(LEFT(N$56,2)," ",""),".","")*12-12&lt;=$L$16,N59*($L$20/12),N59*($L$20/12))</f>
        <v>5412.8472222222599</v>
      </c>
      <c r="Q59" s="28">
        <f t="shared" si="50"/>
        <v>0</v>
      </c>
      <c r="R59" s="28">
        <f t="shared" si="51"/>
        <v>17352.27777777785</v>
      </c>
      <c r="S59" s="71">
        <f t="shared" si="52"/>
        <v>12496.180555555593</v>
      </c>
      <c r="T59" s="8">
        <f t="shared" ref="T59:T69" si="73">IF(data2=1,IF((T58-sumproplat2)&gt;1,T58-sumproplat2,0),IF(T58-(sumproplat2-U58-W58)&gt;0,T58-(X58-U58-W58),0))</f>
        <v>842916.66666667257</v>
      </c>
      <c r="U59" s="7">
        <f t="shared" si="53"/>
        <v>9328.2777777778429</v>
      </c>
      <c r="V59" s="71">
        <f t="shared" ref="V59:V69" si="74">IF(SUBSTITUTE(SUBSTITUTE(LEFT($A59,2),".","")," ","")*1+SUBSTITUTE(SUBSTITUTE(LEFT(T$56,2)," ",""),".","")*12-12&lt;=$L$16,T59*($L$20/12),T59*($L$20/12))</f>
        <v>4917.0138888889232</v>
      </c>
      <c r="W59" s="28">
        <f t="shared" si="54"/>
        <v>0</v>
      </c>
      <c r="X59" s="28">
        <f t="shared" si="55"/>
        <v>16411.611111111175</v>
      </c>
      <c r="Y59" s="71">
        <f t="shared" si="56"/>
        <v>12000.347222222255</v>
      </c>
      <c r="Z59" s="8">
        <f t="shared" ref="Z59:Z69" si="75">IF(data2=1,IF((Z58-sumproplat2)&gt;1,Z58-sumproplat2,0),IF(Z58-(sumproplat2-AA58-AC58)&gt;0,Z58-(AD58-AA58-AC58),0))</f>
        <v>757916.6666666721</v>
      </c>
      <c r="AA59" s="7">
        <f t="shared" si="57"/>
        <v>8387.6111111111713</v>
      </c>
      <c r="AB59" s="71">
        <f t="shared" ref="AB59:AB69" si="76">IF(SUBSTITUTE(SUBSTITUTE(LEFT($A59,2),".","")," ","")*1+SUBSTITUTE(SUBSTITUTE(LEFT(Z$56,2)," ",""),".","")*12-12&lt;=$L$16,Z59*($L$20/12),Z59*($L$20/12))</f>
        <v>4421.1805555555875</v>
      </c>
      <c r="AC59" s="28">
        <f t="shared" si="58"/>
        <v>0</v>
      </c>
      <c r="AD59" s="28">
        <f t="shared" ref="AD59:AD69" si="77">IF(data2=1,IF(AA59&gt;0.001,AA59+AC59+sumproplat2,0),IF(Z59&gt;sumproplat2*2,sumproplat2+AC59,Z59+AA59+AC59))</f>
        <v>15470.944444444503</v>
      </c>
      <c r="AE59" s="71">
        <f t="shared" si="59"/>
        <v>11504.51388888892</v>
      </c>
      <c r="AF59" s="8">
        <f t="shared" ref="AF59:AF69" si="78">IF(data2=1,IF((AF58-sumproplat2)&gt;1,AF58-sumproplat2,0),IF(AF58-(sumproplat2-AG58-AI58)&gt;0,AF58-(AJ58-AG58-AI58),0))</f>
        <v>672916.66666667163</v>
      </c>
      <c r="AG59" s="7">
        <f t="shared" si="60"/>
        <v>7446.9444444444998</v>
      </c>
      <c r="AH59" s="71">
        <f t="shared" ref="AH59:AH69" si="79">IF(SUBSTITUTE(SUBSTITUTE(LEFT($A59,2),".","")," ","")*1+SUBSTITUTE(SUBSTITUTE(LEFT(AF$56,2)," ",""),".","")*12-12&lt;=$L$16,AF59*($L$20/12),AF59*($L$20/12))</f>
        <v>3925.3472222222513</v>
      </c>
      <c r="AI59" s="28">
        <f t="shared" si="61"/>
        <v>0</v>
      </c>
      <c r="AJ59" s="28">
        <f t="shared" ref="AJ59:AJ69" si="80">IF(data2=1,IF(AG59&gt;0.001,AG59+AI59+sumproplat2,0),IF(AF59&gt;sumproplat2*2,sumproplat2+AI59,AF59+AG59+AI59))</f>
        <v>14530.277777777832</v>
      </c>
      <c r="AK59" s="71">
        <f t="shared" si="62"/>
        <v>11008.680555555584</v>
      </c>
      <c r="AL59" s="8">
        <f t="shared" ref="AL59:AL69" si="81">IF(data2=1,IF((AL58-sumproplat2)&gt;1,AL58-sumproplat2,0),IF(AL58-(sumproplat2-AM58-AO58)&gt;0,AL58-(AP58-AM58-AO58),0))</f>
        <v>587916.66666667117</v>
      </c>
      <c r="AM59" s="7">
        <f t="shared" si="63"/>
        <v>6506.2777777778283</v>
      </c>
      <c r="AN59" s="71">
        <f t="shared" ref="AN59:AN69" si="82">IF(SUBSTITUTE(SUBSTITUTE(LEFT($A59,2),".","")," ","")*1+SUBSTITUTE(SUBSTITUTE(LEFT(AL$56,2)," ",""),".","")*12-12&lt;=$L$16,AL59*($L$20/12),AL59*($L$20/12))</f>
        <v>3429.5138888889155</v>
      </c>
      <c r="AO59" s="28">
        <f t="shared" si="64"/>
        <v>0</v>
      </c>
      <c r="AP59" s="28">
        <f t="shared" ref="AP59:AP69" si="83">IF(data2=1,IF(AM59&gt;0.001,AM59+AO59+sumproplat2,0),IF(AL59&gt;sumproplat2*2,sumproplat2+AO59,AL59+AM59+AO59))</f>
        <v>13589.61111111116</v>
      </c>
      <c r="AQ59" s="74">
        <f t="shared" si="65"/>
        <v>10512.847222222248</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0" t="s">
        <v>68</v>
      </c>
      <c r="B60" s="8">
        <f t="shared" si="66"/>
        <v>1090833.33333334</v>
      </c>
      <c r="C60" s="7">
        <f t="shared" si="42"/>
        <v>12071.888888888963</v>
      </c>
      <c r="D60" s="71">
        <f t="shared" si="67"/>
        <v>6363.1944444444835</v>
      </c>
      <c r="E60" s="28">
        <f t="shared" si="43"/>
        <v>0</v>
      </c>
      <c r="F60" s="28">
        <f t="shared" si="68"/>
        <v>19155.222222222295</v>
      </c>
      <c r="G60" s="71">
        <f t="shared" si="44"/>
        <v>13446.527777777817</v>
      </c>
      <c r="H60" s="8">
        <f t="shared" si="69"/>
        <v>1005833.3333333401</v>
      </c>
      <c r="I60" s="7">
        <f t="shared" si="45"/>
        <v>11131.222222222297</v>
      </c>
      <c r="J60" s="71">
        <f t="shared" si="70"/>
        <v>5867.3611111111513</v>
      </c>
      <c r="K60" s="28">
        <f t="shared" si="46"/>
        <v>0</v>
      </c>
      <c r="L60" s="28">
        <f t="shared" si="47"/>
        <v>18214.555555555631</v>
      </c>
      <c r="M60" s="71">
        <f t="shared" si="48"/>
        <v>12950.694444444485</v>
      </c>
      <c r="N60" s="8">
        <f t="shared" si="71"/>
        <v>920833.33333333966</v>
      </c>
      <c r="O60" s="7">
        <f t="shared" si="49"/>
        <v>10190.555555555626</v>
      </c>
      <c r="P60" s="71">
        <f t="shared" si="72"/>
        <v>5371.5277777778147</v>
      </c>
      <c r="Q60" s="28">
        <f t="shared" si="50"/>
        <v>0</v>
      </c>
      <c r="R60" s="28">
        <f t="shared" si="51"/>
        <v>17273.88888888896</v>
      </c>
      <c r="S60" s="71">
        <f t="shared" si="52"/>
        <v>12454.861111111148</v>
      </c>
      <c r="T60" s="8">
        <f t="shared" si="73"/>
        <v>835833.33333333919</v>
      </c>
      <c r="U60" s="7">
        <f t="shared" si="53"/>
        <v>9249.8888888889542</v>
      </c>
      <c r="V60" s="71">
        <f t="shared" si="74"/>
        <v>4875.6944444444789</v>
      </c>
      <c r="W60" s="28">
        <f t="shared" si="54"/>
        <v>0</v>
      </c>
      <c r="X60" s="28">
        <f t="shared" si="55"/>
        <v>16333.222222222288</v>
      </c>
      <c r="Y60" s="71">
        <f t="shared" si="56"/>
        <v>11959.027777777812</v>
      </c>
      <c r="Z60" s="8">
        <f t="shared" si="75"/>
        <v>750833.33333333873</v>
      </c>
      <c r="AA60" s="7">
        <f t="shared" si="57"/>
        <v>8309.2222222222827</v>
      </c>
      <c r="AB60" s="71">
        <f t="shared" si="76"/>
        <v>4379.8611111111431</v>
      </c>
      <c r="AC60" s="28">
        <f t="shared" si="58"/>
        <v>0</v>
      </c>
      <c r="AD60" s="28">
        <f t="shared" si="77"/>
        <v>15392.555555555617</v>
      </c>
      <c r="AE60" s="71">
        <f t="shared" si="59"/>
        <v>11463.194444444476</v>
      </c>
      <c r="AF60" s="8">
        <f t="shared" si="78"/>
        <v>665833.33333333826</v>
      </c>
      <c r="AG60" s="7">
        <f t="shared" si="60"/>
        <v>7368.5555555556102</v>
      </c>
      <c r="AH60" s="71">
        <f t="shared" si="79"/>
        <v>3884.0277777778065</v>
      </c>
      <c r="AI60" s="28">
        <f t="shared" si="61"/>
        <v>0</v>
      </c>
      <c r="AJ60" s="28">
        <f t="shared" si="80"/>
        <v>14451.888888888943</v>
      </c>
      <c r="AK60" s="71">
        <f t="shared" si="62"/>
        <v>10967.361111111139</v>
      </c>
      <c r="AL60" s="8">
        <f t="shared" si="81"/>
        <v>580833.3333333378</v>
      </c>
      <c r="AM60" s="7">
        <f t="shared" si="63"/>
        <v>6427.8888888889387</v>
      </c>
      <c r="AN60" s="71">
        <f t="shared" si="82"/>
        <v>3388.1944444444707</v>
      </c>
      <c r="AO60" s="28">
        <f t="shared" si="64"/>
        <v>0</v>
      </c>
      <c r="AP60" s="28">
        <f t="shared" si="83"/>
        <v>13511.222222222272</v>
      </c>
      <c r="AQ60" s="74">
        <f t="shared" si="65"/>
        <v>10471.527777777803</v>
      </c>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0" t="s">
        <v>69</v>
      </c>
      <c r="B61" s="8">
        <f t="shared" si="66"/>
        <v>1083750.0000000068</v>
      </c>
      <c r="C61" s="7">
        <f t="shared" si="42"/>
        <v>11993.500000000075</v>
      </c>
      <c r="D61" s="71">
        <f t="shared" si="67"/>
        <v>6321.87500000004</v>
      </c>
      <c r="E61" s="28">
        <f t="shared" si="43"/>
        <v>0</v>
      </c>
      <c r="F61" s="28">
        <f t="shared" si="68"/>
        <v>19076.833333333409</v>
      </c>
      <c r="G61" s="71">
        <f t="shared" si="44"/>
        <v>13405.208333333372</v>
      </c>
      <c r="H61" s="8">
        <f t="shared" si="69"/>
        <v>998750.00000000675</v>
      </c>
      <c r="I61" s="7">
        <f t="shared" si="45"/>
        <v>11052.833333333409</v>
      </c>
      <c r="J61" s="71">
        <f t="shared" si="70"/>
        <v>5826.0416666667061</v>
      </c>
      <c r="K61" s="28">
        <f t="shared" si="46"/>
        <v>0</v>
      </c>
      <c r="L61" s="28">
        <f t="shared" si="47"/>
        <v>18136.166666666741</v>
      </c>
      <c r="M61" s="71">
        <f t="shared" si="48"/>
        <v>12909.37500000004</v>
      </c>
      <c r="N61" s="8">
        <f t="shared" si="71"/>
        <v>913750.00000000629</v>
      </c>
      <c r="O61" s="7">
        <f t="shared" si="49"/>
        <v>10112.166666666737</v>
      </c>
      <c r="P61" s="71">
        <f t="shared" si="72"/>
        <v>5330.2083333333703</v>
      </c>
      <c r="Q61" s="28">
        <f t="shared" si="50"/>
        <v>0</v>
      </c>
      <c r="R61" s="28">
        <f t="shared" si="51"/>
        <v>17195.500000000069</v>
      </c>
      <c r="S61" s="71">
        <f t="shared" si="52"/>
        <v>12413.541666666704</v>
      </c>
      <c r="T61" s="8">
        <f t="shared" si="73"/>
        <v>828750.00000000582</v>
      </c>
      <c r="U61" s="7">
        <f t="shared" si="53"/>
        <v>9171.5000000000655</v>
      </c>
      <c r="V61" s="71">
        <f t="shared" si="74"/>
        <v>4834.3750000000346</v>
      </c>
      <c r="W61" s="28">
        <f t="shared" si="54"/>
        <v>0</v>
      </c>
      <c r="X61" s="28">
        <f t="shared" si="55"/>
        <v>16254.833333333398</v>
      </c>
      <c r="Y61" s="71">
        <f t="shared" si="56"/>
        <v>11917.708333333369</v>
      </c>
      <c r="Z61" s="8">
        <f t="shared" si="75"/>
        <v>743750.00000000536</v>
      </c>
      <c r="AA61" s="7">
        <f t="shared" si="57"/>
        <v>8230.833333333394</v>
      </c>
      <c r="AB61" s="71">
        <f t="shared" si="76"/>
        <v>4338.5416666666979</v>
      </c>
      <c r="AC61" s="28">
        <f t="shared" si="58"/>
        <v>0</v>
      </c>
      <c r="AD61" s="28">
        <f t="shared" si="77"/>
        <v>15314.166666666726</v>
      </c>
      <c r="AE61" s="71">
        <f t="shared" si="59"/>
        <v>11421.875000000031</v>
      </c>
      <c r="AF61" s="8">
        <f t="shared" si="78"/>
        <v>658750.00000000489</v>
      </c>
      <c r="AG61" s="7">
        <f t="shared" si="60"/>
        <v>7290.1666666667215</v>
      </c>
      <c r="AH61" s="71">
        <f t="shared" si="79"/>
        <v>3842.7083333333621</v>
      </c>
      <c r="AI61" s="28">
        <f t="shared" si="61"/>
        <v>0</v>
      </c>
      <c r="AJ61" s="28">
        <f t="shared" si="80"/>
        <v>14373.500000000055</v>
      </c>
      <c r="AK61" s="71">
        <f t="shared" si="62"/>
        <v>10926.041666666695</v>
      </c>
      <c r="AL61" s="8">
        <f t="shared" si="81"/>
        <v>573750.00000000442</v>
      </c>
      <c r="AM61" s="7">
        <f t="shared" si="63"/>
        <v>6349.5000000000491</v>
      </c>
      <c r="AN61" s="71">
        <f t="shared" si="82"/>
        <v>3346.8750000000259</v>
      </c>
      <c r="AO61" s="28">
        <f t="shared" si="64"/>
        <v>0</v>
      </c>
      <c r="AP61" s="28">
        <f t="shared" si="83"/>
        <v>13432.833333333383</v>
      </c>
      <c r="AQ61" s="74">
        <f t="shared" si="65"/>
        <v>10430.208333333359</v>
      </c>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0" t="s">
        <v>70</v>
      </c>
      <c r="B62" s="8">
        <f t="shared" si="66"/>
        <v>1076666.6666666735</v>
      </c>
      <c r="C62" s="7">
        <f t="shared" si="42"/>
        <v>11915.111111111188</v>
      </c>
      <c r="D62" s="71">
        <f t="shared" si="67"/>
        <v>6280.5555555555957</v>
      </c>
      <c r="E62" s="28">
        <f t="shared" si="43"/>
        <v>0</v>
      </c>
      <c r="F62" s="28">
        <f t="shared" si="68"/>
        <v>18998.444444444522</v>
      </c>
      <c r="G62" s="71">
        <f t="shared" si="44"/>
        <v>13363.888888888929</v>
      </c>
      <c r="H62" s="8">
        <f t="shared" si="69"/>
        <v>991666.66666667338</v>
      </c>
      <c r="I62" s="7">
        <f t="shared" si="45"/>
        <v>10974.44444444452</v>
      </c>
      <c r="J62" s="71">
        <f t="shared" si="70"/>
        <v>5784.7222222222617</v>
      </c>
      <c r="K62" s="28">
        <f t="shared" si="46"/>
        <v>0</v>
      </c>
      <c r="L62" s="28">
        <f t="shared" si="47"/>
        <v>18057.777777777854</v>
      </c>
      <c r="M62" s="71">
        <f t="shared" si="48"/>
        <v>12868.055555555595</v>
      </c>
      <c r="N62" s="8">
        <f t="shared" si="71"/>
        <v>906666.66666667291</v>
      </c>
      <c r="O62" s="7">
        <f t="shared" si="49"/>
        <v>10033.777777777848</v>
      </c>
      <c r="P62" s="71">
        <f t="shared" si="72"/>
        <v>5288.888888888926</v>
      </c>
      <c r="Q62" s="28">
        <f t="shared" si="50"/>
        <v>0</v>
      </c>
      <c r="R62" s="28">
        <f t="shared" si="51"/>
        <v>17117.111111111182</v>
      </c>
      <c r="S62" s="71">
        <f t="shared" si="52"/>
        <v>12372.222222222259</v>
      </c>
      <c r="T62" s="8">
        <f t="shared" si="73"/>
        <v>821666.66666667245</v>
      </c>
      <c r="U62" s="7">
        <f t="shared" si="53"/>
        <v>9093.111111111175</v>
      </c>
      <c r="V62" s="71">
        <f t="shared" si="74"/>
        <v>4793.0555555555893</v>
      </c>
      <c r="W62" s="28">
        <f t="shared" si="54"/>
        <v>0</v>
      </c>
      <c r="X62" s="28">
        <f t="shared" si="55"/>
        <v>16176.444444444507</v>
      </c>
      <c r="Y62" s="71">
        <f t="shared" si="56"/>
        <v>11876.388888888923</v>
      </c>
      <c r="Z62" s="8">
        <f t="shared" si="75"/>
        <v>736666.66666667198</v>
      </c>
      <c r="AA62" s="7">
        <f t="shared" si="57"/>
        <v>8152.4444444445035</v>
      </c>
      <c r="AB62" s="71">
        <f t="shared" si="76"/>
        <v>4297.2222222222535</v>
      </c>
      <c r="AC62" s="28">
        <f t="shared" si="58"/>
        <v>0</v>
      </c>
      <c r="AD62" s="28">
        <f t="shared" si="77"/>
        <v>15235.777777777836</v>
      </c>
      <c r="AE62" s="71">
        <f t="shared" si="59"/>
        <v>11380.555555555587</v>
      </c>
      <c r="AF62" s="8">
        <f t="shared" si="78"/>
        <v>651666.66666667152</v>
      </c>
      <c r="AG62" s="7">
        <f t="shared" si="60"/>
        <v>7211.7777777778319</v>
      </c>
      <c r="AH62" s="71">
        <f t="shared" si="79"/>
        <v>3801.3888888889173</v>
      </c>
      <c r="AI62" s="28">
        <f t="shared" si="61"/>
        <v>0</v>
      </c>
      <c r="AJ62" s="28">
        <f t="shared" si="80"/>
        <v>14295.111111111164</v>
      </c>
      <c r="AK62" s="71">
        <f t="shared" si="62"/>
        <v>10884.72222222225</v>
      </c>
      <c r="AL62" s="8">
        <f t="shared" si="81"/>
        <v>566666.66666667105</v>
      </c>
      <c r="AM62" s="7">
        <f t="shared" si="63"/>
        <v>6271.1111111111604</v>
      </c>
      <c r="AN62" s="71">
        <f t="shared" si="82"/>
        <v>3305.5555555555811</v>
      </c>
      <c r="AO62" s="28">
        <f t="shared" si="64"/>
        <v>0</v>
      </c>
      <c r="AP62" s="28">
        <f t="shared" si="83"/>
        <v>13354.444444444493</v>
      </c>
      <c r="AQ62" s="74">
        <f t="shared" si="65"/>
        <v>10388.888888888914</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0" t="s">
        <v>71</v>
      </c>
      <c r="B63" s="8">
        <f t="shared" si="66"/>
        <v>1069583.3333333402</v>
      </c>
      <c r="C63" s="7">
        <f t="shared" si="42"/>
        <v>11836.722222222299</v>
      </c>
      <c r="D63" s="71">
        <f t="shared" si="67"/>
        <v>6239.2361111111513</v>
      </c>
      <c r="E63" s="28">
        <f t="shared" si="43"/>
        <v>0</v>
      </c>
      <c r="F63" s="28">
        <f t="shared" si="68"/>
        <v>18920.055555555631</v>
      </c>
      <c r="G63" s="71">
        <f t="shared" si="44"/>
        <v>13322.569444444485</v>
      </c>
      <c r="H63" s="8">
        <f t="shared" si="69"/>
        <v>984583.33333334001</v>
      </c>
      <c r="I63" s="7">
        <f t="shared" si="45"/>
        <v>10896.055555555629</v>
      </c>
      <c r="J63" s="71">
        <f t="shared" si="70"/>
        <v>5743.4027777778174</v>
      </c>
      <c r="K63" s="28">
        <f t="shared" si="46"/>
        <v>0</v>
      </c>
      <c r="L63" s="28">
        <f t="shared" si="47"/>
        <v>17979.388888888963</v>
      </c>
      <c r="M63" s="71">
        <f t="shared" si="48"/>
        <v>12826.73611111115</v>
      </c>
      <c r="N63" s="8">
        <f t="shared" si="71"/>
        <v>899583.33333333954</v>
      </c>
      <c r="O63" s="7">
        <f t="shared" si="49"/>
        <v>9955.3888888889578</v>
      </c>
      <c r="P63" s="71">
        <f t="shared" si="72"/>
        <v>5247.5694444444807</v>
      </c>
      <c r="Q63" s="28">
        <f t="shared" si="50"/>
        <v>0</v>
      </c>
      <c r="R63" s="28">
        <f t="shared" si="51"/>
        <v>17038.722222222292</v>
      </c>
      <c r="S63" s="71">
        <f t="shared" si="52"/>
        <v>12330.902777777814</v>
      </c>
      <c r="T63" s="8">
        <f t="shared" si="73"/>
        <v>814583.33333333908</v>
      </c>
      <c r="U63" s="7">
        <f t="shared" si="53"/>
        <v>9014.7222222222863</v>
      </c>
      <c r="V63" s="71">
        <f t="shared" si="74"/>
        <v>4751.736111111145</v>
      </c>
      <c r="W63" s="28">
        <f t="shared" si="54"/>
        <v>0</v>
      </c>
      <c r="X63" s="28">
        <f t="shared" si="55"/>
        <v>16098.05555555562</v>
      </c>
      <c r="Y63" s="71">
        <f t="shared" si="56"/>
        <v>11835.069444444478</v>
      </c>
      <c r="Z63" s="8">
        <f t="shared" si="75"/>
        <v>729583.33333333861</v>
      </c>
      <c r="AA63" s="7">
        <f t="shared" si="57"/>
        <v>8074.0555555556148</v>
      </c>
      <c r="AB63" s="71">
        <f t="shared" si="76"/>
        <v>4255.9027777778092</v>
      </c>
      <c r="AC63" s="28">
        <f t="shared" si="58"/>
        <v>0</v>
      </c>
      <c r="AD63" s="28">
        <f t="shared" si="77"/>
        <v>15157.388888888949</v>
      </c>
      <c r="AE63" s="71">
        <f t="shared" si="59"/>
        <v>11339.236111111142</v>
      </c>
      <c r="AF63" s="8">
        <f t="shared" si="78"/>
        <v>644583.33333333815</v>
      </c>
      <c r="AG63" s="7">
        <f t="shared" si="60"/>
        <v>7133.3888888889423</v>
      </c>
      <c r="AH63" s="71">
        <f t="shared" si="79"/>
        <v>3760.0694444444725</v>
      </c>
      <c r="AI63" s="28">
        <f t="shared" si="61"/>
        <v>0</v>
      </c>
      <c r="AJ63" s="28">
        <f t="shared" si="80"/>
        <v>14216.722222222275</v>
      </c>
      <c r="AK63" s="71">
        <f t="shared" si="62"/>
        <v>10843.402777777806</v>
      </c>
      <c r="AL63" s="8">
        <f t="shared" si="81"/>
        <v>559583.33333333768</v>
      </c>
      <c r="AM63" s="7">
        <f t="shared" si="63"/>
        <v>6192.7222222222708</v>
      </c>
      <c r="AN63" s="71">
        <f t="shared" si="82"/>
        <v>3264.2361111111368</v>
      </c>
      <c r="AO63" s="28">
        <f t="shared" si="64"/>
        <v>0</v>
      </c>
      <c r="AP63" s="28">
        <f t="shared" si="83"/>
        <v>13276.055555555604</v>
      </c>
      <c r="AQ63" s="74">
        <f t="shared" si="65"/>
        <v>10347.569444444471</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0" t="s">
        <v>72</v>
      </c>
      <c r="B64" s="8">
        <f t="shared" si="66"/>
        <v>1062500.000000007</v>
      </c>
      <c r="C64" s="7">
        <f t="shared" si="42"/>
        <v>11758.333333333412</v>
      </c>
      <c r="D64" s="71">
        <f t="shared" si="67"/>
        <v>6197.9166666667079</v>
      </c>
      <c r="E64" s="28">
        <f t="shared" si="43"/>
        <v>0</v>
      </c>
      <c r="F64" s="28">
        <f t="shared" si="68"/>
        <v>18841.666666666744</v>
      </c>
      <c r="G64" s="71">
        <f t="shared" si="44"/>
        <v>13281.25000000004</v>
      </c>
      <c r="H64" s="8">
        <f t="shared" si="69"/>
        <v>977500.00000000664</v>
      </c>
      <c r="I64" s="7">
        <f t="shared" si="45"/>
        <v>10817.666666666741</v>
      </c>
      <c r="J64" s="71">
        <f t="shared" si="70"/>
        <v>5702.0833333333721</v>
      </c>
      <c r="K64" s="28">
        <f t="shared" si="46"/>
        <v>0</v>
      </c>
      <c r="L64" s="28">
        <f t="shared" si="47"/>
        <v>17901.000000000073</v>
      </c>
      <c r="M64" s="71">
        <f t="shared" si="48"/>
        <v>12785.416666666704</v>
      </c>
      <c r="N64" s="8">
        <f t="shared" si="71"/>
        <v>892500.00000000617</v>
      </c>
      <c r="O64" s="7">
        <f t="shared" si="49"/>
        <v>9877.0000000000691</v>
      </c>
      <c r="P64" s="71">
        <f t="shared" si="72"/>
        <v>5206.2500000000364</v>
      </c>
      <c r="Q64" s="28">
        <f t="shared" si="50"/>
        <v>0</v>
      </c>
      <c r="R64" s="28">
        <f t="shared" si="51"/>
        <v>16960.333333333401</v>
      </c>
      <c r="S64" s="71">
        <f t="shared" si="52"/>
        <v>12289.583333333369</v>
      </c>
      <c r="T64" s="8">
        <f t="shared" si="73"/>
        <v>807500.0000000057</v>
      </c>
      <c r="U64" s="7">
        <f t="shared" si="53"/>
        <v>8936.3333333333976</v>
      </c>
      <c r="V64" s="71">
        <f t="shared" si="74"/>
        <v>4710.4166666666997</v>
      </c>
      <c r="W64" s="28">
        <f t="shared" si="54"/>
        <v>0</v>
      </c>
      <c r="X64" s="28">
        <f t="shared" si="55"/>
        <v>16019.66666666673</v>
      </c>
      <c r="Y64" s="71">
        <f t="shared" si="56"/>
        <v>11793.750000000033</v>
      </c>
      <c r="Z64" s="8">
        <f t="shared" si="75"/>
        <v>722500.00000000524</v>
      </c>
      <c r="AA64" s="7">
        <f t="shared" si="57"/>
        <v>7995.6666666667252</v>
      </c>
      <c r="AB64" s="71">
        <f t="shared" si="76"/>
        <v>4214.583333333364</v>
      </c>
      <c r="AC64" s="28">
        <f t="shared" si="58"/>
        <v>0</v>
      </c>
      <c r="AD64" s="28">
        <f t="shared" si="77"/>
        <v>15079.000000000058</v>
      </c>
      <c r="AE64" s="71">
        <f t="shared" si="59"/>
        <v>11297.916666666697</v>
      </c>
      <c r="AF64" s="8">
        <f t="shared" si="78"/>
        <v>637500.00000000477</v>
      </c>
      <c r="AG64" s="7">
        <f t="shared" si="60"/>
        <v>7055.0000000000537</v>
      </c>
      <c r="AH64" s="71">
        <f t="shared" si="79"/>
        <v>3718.7500000000282</v>
      </c>
      <c r="AI64" s="28">
        <f t="shared" si="61"/>
        <v>0</v>
      </c>
      <c r="AJ64" s="28">
        <f t="shared" si="80"/>
        <v>14138.333333333387</v>
      </c>
      <c r="AK64" s="71">
        <f t="shared" si="62"/>
        <v>10802.083333333361</v>
      </c>
      <c r="AL64" s="8">
        <f t="shared" si="81"/>
        <v>552500.00000000431</v>
      </c>
      <c r="AM64" s="7">
        <f t="shared" si="63"/>
        <v>6114.3333333333812</v>
      </c>
      <c r="AN64" s="71">
        <f t="shared" si="82"/>
        <v>3222.916666666692</v>
      </c>
      <c r="AO64" s="28">
        <f t="shared" si="64"/>
        <v>0</v>
      </c>
      <c r="AP64" s="28">
        <f t="shared" si="83"/>
        <v>13197.666666666715</v>
      </c>
      <c r="AQ64" s="74">
        <f t="shared" si="65"/>
        <v>10306.250000000025</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0" t="s">
        <v>73</v>
      </c>
      <c r="B65" s="8">
        <f t="shared" si="66"/>
        <v>1055416.6666666737</v>
      </c>
      <c r="C65" s="7">
        <f t="shared" si="42"/>
        <v>11679.944444444523</v>
      </c>
      <c r="D65" s="71">
        <f t="shared" si="67"/>
        <v>6156.5972222222636</v>
      </c>
      <c r="E65" s="28">
        <f t="shared" si="43"/>
        <v>0</v>
      </c>
      <c r="F65" s="28">
        <f t="shared" si="68"/>
        <v>18763.277777777857</v>
      </c>
      <c r="G65" s="71">
        <f t="shared" si="44"/>
        <v>13239.930555555597</v>
      </c>
      <c r="H65" s="8">
        <f t="shared" si="69"/>
        <v>970416.66666667326</v>
      </c>
      <c r="I65" s="7">
        <f t="shared" si="45"/>
        <v>10739.277777777852</v>
      </c>
      <c r="J65" s="71">
        <f t="shared" si="70"/>
        <v>5660.7638888889278</v>
      </c>
      <c r="K65" s="28">
        <f t="shared" si="46"/>
        <v>0</v>
      </c>
      <c r="L65" s="28">
        <f t="shared" si="47"/>
        <v>17822.611111111186</v>
      </c>
      <c r="M65" s="71">
        <f t="shared" si="48"/>
        <v>12744.097222222261</v>
      </c>
      <c r="N65" s="8">
        <f t="shared" si="71"/>
        <v>885416.6666666728</v>
      </c>
      <c r="O65" s="7">
        <f t="shared" si="49"/>
        <v>9798.6111111111804</v>
      </c>
      <c r="P65" s="71">
        <f t="shared" si="72"/>
        <v>5164.9305555555911</v>
      </c>
      <c r="Q65" s="28">
        <f t="shared" si="50"/>
        <v>0</v>
      </c>
      <c r="R65" s="28">
        <f t="shared" si="51"/>
        <v>16881.944444444514</v>
      </c>
      <c r="S65" s="71">
        <f t="shared" si="52"/>
        <v>12248.263888888923</v>
      </c>
      <c r="T65" s="8">
        <f t="shared" si="73"/>
        <v>800416.66666667233</v>
      </c>
      <c r="U65" s="7">
        <f t="shared" si="53"/>
        <v>8857.9444444445071</v>
      </c>
      <c r="V65" s="71">
        <f t="shared" si="74"/>
        <v>4669.0972222222554</v>
      </c>
      <c r="W65" s="28">
        <f t="shared" si="54"/>
        <v>0</v>
      </c>
      <c r="X65" s="28">
        <f t="shared" si="55"/>
        <v>15941.277777777839</v>
      </c>
      <c r="Y65" s="71">
        <f t="shared" si="56"/>
        <v>11752.430555555587</v>
      </c>
      <c r="Z65" s="8">
        <f t="shared" si="75"/>
        <v>715416.66666667187</v>
      </c>
      <c r="AA65" s="7">
        <f t="shared" si="57"/>
        <v>7917.2777777778356</v>
      </c>
      <c r="AB65" s="71">
        <f t="shared" si="76"/>
        <v>4173.2638888889196</v>
      </c>
      <c r="AC65" s="28">
        <f t="shared" si="58"/>
        <v>0</v>
      </c>
      <c r="AD65" s="28">
        <f t="shared" si="77"/>
        <v>15000.611111111168</v>
      </c>
      <c r="AE65" s="71">
        <f t="shared" si="59"/>
        <v>11256.597222222252</v>
      </c>
      <c r="AF65" s="8">
        <f t="shared" si="78"/>
        <v>630416.6666666714</v>
      </c>
      <c r="AG65" s="7">
        <f t="shared" si="60"/>
        <v>6976.6111111111641</v>
      </c>
      <c r="AH65" s="71">
        <f t="shared" si="79"/>
        <v>3677.4305555555834</v>
      </c>
      <c r="AI65" s="28">
        <f t="shared" si="61"/>
        <v>0</v>
      </c>
      <c r="AJ65" s="28">
        <f t="shared" si="80"/>
        <v>14059.944444444496</v>
      </c>
      <c r="AK65" s="71">
        <f t="shared" si="62"/>
        <v>10760.763888888916</v>
      </c>
      <c r="AL65" s="8">
        <f t="shared" si="81"/>
        <v>545416.66666667094</v>
      </c>
      <c r="AM65" s="7">
        <f t="shared" si="63"/>
        <v>6035.9444444444916</v>
      </c>
      <c r="AN65" s="71">
        <f t="shared" si="82"/>
        <v>3181.5972222222472</v>
      </c>
      <c r="AO65" s="28">
        <f t="shared" si="64"/>
        <v>0</v>
      </c>
      <c r="AP65" s="28">
        <f t="shared" si="83"/>
        <v>13119.277777777825</v>
      </c>
      <c r="AQ65" s="74">
        <f t="shared" si="65"/>
        <v>10264.93055555558</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0" t="s">
        <v>74</v>
      </c>
      <c r="B66" s="8">
        <f t="shared" si="66"/>
        <v>1048333.3333333404</v>
      </c>
      <c r="C66" s="7">
        <f t="shared" si="42"/>
        <v>11601.555555555635</v>
      </c>
      <c r="D66" s="71">
        <f t="shared" si="67"/>
        <v>6115.2777777778192</v>
      </c>
      <c r="E66" s="28">
        <f t="shared" si="43"/>
        <v>0</v>
      </c>
      <c r="F66" s="28">
        <f t="shared" si="68"/>
        <v>18684.888888888967</v>
      </c>
      <c r="G66" s="71">
        <f t="shared" si="44"/>
        <v>13198.611111111153</v>
      </c>
      <c r="H66" s="8">
        <f t="shared" si="69"/>
        <v>963333.33333333989</v>
      </c>
      <c r="I66" s="7">
        <f t="shared" si="45"/>
        <v>10660.888888888961</v>
      </c>
      <c r="J66" s="71">
        <f t="shared" si="70"/>
        <v>5619.4444444444825</v>
      </c>
      <c r="K66" s="28">
        <f t="shared" si="46"/>
        <v>0</v>
      </c>
      <c r="L66" s="28">
        <f t="shared" si="47"/>
        <v>17744.222222222295</v>
      </c>
      <c r="M66" s="71">
        <f t="shared" si="48"/>
        <v>12702.777777777816</v>
      </c>
      <c r="N66" s="8">
        <f t="shared" si="71"/>
        <v>878333.33333333943</v>
      </c>
      <c r="O66" s="7">
        <f t="shared" si="49"/>
        <v>9720.2222222222899</v>
      </c>
      <c r="P66" s="71">
        <f t="shared" si="72"/>
        <v>5123.6111111111468</v>
      </c>
      <c r="Q66" s="28">
        <f t="shared" si="50"/>
        <v>0</v>
      </c>
      <c r="R66" s="28">
        <f t="shared" si="51"/>
        <v>16803.555555555624</v>
      </c>
      <c r="S66" s="71">
        <f t="shared" si="52"/>
        <v>12206.94444444448</v>
      </c>
      <c r="T66" s="8">
        <f t="shared" si="73"/>
        <v>793333.33333333896</v>
      </c>
      <c r="U66" s="7">
        <f t="shared" si="53"/>
        <v>8779.5555555556184</v>
      </c>
      <c r="V66" s="71">
        <f t="shared" si="74"/>
        <v>4627.777777777811</v>
      </c>
      <c r="W66" s="28">
        <f t="shared" si="54"/>
        <v>0</v>
      </c>
      <c r="X66" s="28">
        <f t="shared" si="55"/>
        <v>15862.888888888952</v>
      </c>
      <c r="Y66" s="71">
        <f t="shared" si="56"/>
        <v>11711.111111111144</v>
      </c>
      <c r="Z66" s="8">
        <f t="shared" si="75"/>
        <v>708333.33333333849</v>
      </c>
      <c r="AA66" s="7">
        <f t="shared" si="57"/>
        <v>7838.8888888889469</v>
      </c>
      <c r="AB66" s="71">
        <f t="shared" si="76"/>
        <v>4131.9444444444744</v>
      </c>
      <c r="AC66" s="28">
        <f t="shared" si="58"/>
        <v>0</v>
      </c>
      <c r="AD66" s="28">
        <f t="shared" si="77"/>
        <v>14922.222222222281</v>
      </c>
      <c r="AE66" s="71">
        <f t="shared" si="59"/>
        <v>11215.277777777806</v>
      </c>
      <c r="AF66" s="8">
        <f t="shared" si="78"/>
        <v>623333.33333333803</v>
      </c>
      <c r="AG66" s="7">
        <f t="shared" si="60"/>
        <v>6898.2222222222745</v>
      </c>
      <c r="AH66" s="71">
        <f t="shared" si="79"/>
        <v>3636.1111111111386</v>
      </c>
      <c r="AI66" s="28">
        <f t="shared" si="61"/>
        <v>0</v>
      </c>
      <c r="AJ66" s="28">
        <f t="shared" si="80"/>
        <v>13981.555555555607</v>
      </c>
      <c r="AK66" s="71">
        <f t="shared" si="62"/>
        <v>10719.444444444471</v>
      </c>
      <c r="AL66" s="8">
        <f t="shared" si="81"/>
        <v>538333.33333333756</v>
      </c>
      <c r="AM66" s="7">
        <f t="shared" si="63"/>
        <v>5957.555555555603</v>
      </c>
      <c r="AN66" s="71">
        <f t="shared" si="82"/>
        <v>3140.2777777778024</v>
      </c>
      <c r="AO66" s="28">
        <f t="shared" si="64"/>
        <v>0</v>
      </c>
      <c r="AP66" s="28">
        <f t="shared" si="83"/>
        <v>13040.888888888936</v>
      </c>
      <c r="AQ66" s="74">
        <f t="shared" si="65"/>
        <v>10223.611111111135</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0" t="s">
        <v>75</v>
      </c>
      <c r="B67" s="8">
        <f t="shared" si="66"/>
        <v>1041250.000000007</v>
      </c>
      <c r="C67" s="7">
        <f t="shared" si="42"/>
        <v>11523.166666666744</v>
      </c>
      <c r="D67" s="71">
        <f t="shared" si="67"/>
        <v>6073.958333333374</v>
      </c>
      <c r="E67" s="28">
        <f t="shared" si="43"/>
        <v>0</v>
      </c>
      <c r="F67" s="28">
        <f t="shared" si="68"/>
        <v>18606.500000000076</v>
      </c>
      <c r="G67" s="71">
        <f t="shared" si="44"/>
        <v>13157.291666666708</v>
      </c>
      <c r="H67" s="8">
        <f t="shared" si="69"/>
        <v>956250.00000000652</v>
      </c>
      <c r="I67" s="7">
        <f t="shared" si="45"/>
        <v>10582.500000000073</v>
      </c>
      <c r="J67" s="71">
        <f t="shared" si="70"/>
        <v>5578.1250000000382</v>
      </c>
      <c r="K67" s="28">
        <f t="shared" si="46"/>
        <v>0</v>
      </c>
      <c r="L67" s="28">
        <f t="shared" si="47"/>
        <v>17665.833333333405</v>
      </c>
      <c r="M67" s="71">
        <f t="shared" si="48"/>
        <v>12661.458333333372</v>
      </c>
      <c r="N67" s="8">
        <f t="shared" si="71"/>
        <v>871250.00000000605</v>
      </c>
      <c r="O67" s="7">
        <f t="shared" si="49"/>
        <v>9641.8333333334012</v>
      </c>
      <c r="P67" s="71">
        <f t="shared" si="72"/>
        <v>5082.2916666667024</v>
      </c>
      <c r="Q67" s="28">
        <f t="shared" si="50"/>
        <v>0</v>
      </c>
      <c r="R67" s="28">
        <f t="shared" si="51"/>
        <v>16725.166666666733</v>
      </c>
      <c r="S67" s="71">
        <f t="shared" si="52"/>
        <v>12165.625000000036</v>
      </c>
      <c r="T67" s="8">
        <f t="shared" si="73"/>
        <v>786250.00000000559</v>
      </c>
      <c r="U67" s="7">
        <f t="shared" si="53"/>
        <v>8701.1666666667297</v>
      </c>
      <c r="V67" s="71">
        <f t="shared" si="74"/>
        <v>4586.4583333333658</v>
      </c>
      <c r="W67" s="28">
        <f t="shared" si="54"/>
        <v>0</v>
      </c>
      <c r="X67" s="28">
        <f t="shared" si="55"/>
        <v>15784.500000000062</v>
      </c>
      <c r="Y67" s="71">
        <f t="shared" si="56"/>
        <v>11669.791666666699</v>
      </c>
      <c r="Z67" s="8">
        <f t="shared" si="75"/>
        <v>701250.00000000512</v>
      </c>
      <c r="AA67" s="7">
        <f t="shared" si="57"/>
        <v>7760.5000000000573</v>
      </c>
      <c r="AB67" s="71">
        <f t="shared" si="76"/>
        <v>4090.62500000003</v>
      </c>
      <c r="AC67" s="28">
        <f t="shared" si="58"/>
        <v>0</v>
      </c>
      <c r="AD67" s="28">
        <f t="shared" si="77"/>
        <v>14843.83333333339</v>
      </c>
      <c r="AE67" s="71">
        <f t="shared" si="59"/>
        <v>11173.958333333363</v>
      </c>
      <c r="AF67" s="8">
        <f t="shared" si="78"/>
        <v>616250.00000000466</v>
      </c>
      <c r="AG67" s="7">
        <f t="shared" si="60"/>
        <v>6819.8333333333849</v>
      </c>
      <c r="AH67" s="71">
        <f t="shared" si="79"/>
        <v>3594.7916666666938</v>
      </c>
      <c r="AI67" s="28">
        <f t="shared" si="61"/>
        <v>0</v>
      </c>
      <c r="AJ67" s="28">
        <f t="shared" si="80"/>
        <v>13903.166666666719</v>
      </c>
      <c r="AK67" s="71">
        <f t="shared" si="62"/>
        <v>10678.125000000027</v>
      </c>
      <c r="AL67" s="8">
        <f t="shared" si="81"/>
        <v>531250.00000000419</v>
      </c>
      <c r="AM67" s="7">
        <f t="shared" si="63"/>
        <v>5879.1666666667134</v>
      </c>
      <c r="AN67" s="71">
        <f t="shared" si="82"/>
        <v>3098.958333333358</v>
      </c>
      <c r="AO67" s="28">
        <f t="shared" si="64"/>
        <v>0</v>
      </c>
      <c r="AP67" s="28">
        <f t="shared" si="83"/>
        <v>12962.500000000047</v>
      </c>
      <c r="AQ67" s="74">
        <f t="shared" si="65"/>
        <v>10182.291666666692</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 x14ac:dyDescent="0.25">
      <c r="A68" s="60" t="s">
        <v>76</v>
      </c>
      <c r="B68" s="8">
        <f t="shared" si="66"/>
        <v>1034166.6666666736</v>
      </c>
      <c r="C68" s="7">
        <f t="shared" si="42"/>
        <v>11444.777777777856</v>
      </c>
      <c r="D68" s="71">
        <f t="shared" si="67"/>
        <v>6032.6388888889296</v>
      </c>
      <c r="E68" s="28">
        <f t="shared" si="43"/>
        <v>0</v>
      </c>
      <c r="F68" s="28">
        <f t="shared" si="68"/>
        <v>18528.11111111119</v>
      </c>
      <c r="G68" s="71">
        <f t="shared" si="44"/>
        <v>13115.972222222263</v>
      </c>
      <c r="H68" s="8">
        <f t="shared" si="69"/>
        <v>949166.66666667315</v>
      </c>
      <c r="I68" s="7">
        <f t="shared" si="45"/>
        <v>10504.111111111184</v>
      </c>
      <c r="J68" s="71">
        <f t="shared" si="70"/>
        <v>5536.8055555555939</v>
      </c>
      <c r="K68" s="28">
        <f t="shared" si="46"/>
        <v>0</v>
      </c>
      <c r="L68" s="28">
        <f t="shared" si="47"/>
        <v>17587.444444444518</v>
      </c>
      <c r="M68" s="71">
        <f t="shared" si="48"/>
        <v>12620.138888888927</v>
      </c>
      <c r="N68" s="8">
        <f t="shared" si="71"/>
        <v>864166.66666667268</v>
      </c>
      <c r="O68" s="7">
        <f t="shared" si="49"/>
        <v>9563.4444444445107</v>
      </c>
      <c r="P68" s="71">
        <f t="shared" si="72"/>
        <v>5040.9722222222572</v>
      </c>
      <c r="Q68" s="28">
        <f t="shared" si="50"/>
        <v>0</v>
      </c>
      <c r="R68" s="28">
        <f t="shared" si="51"/>
        <v>16646.777777777843</v>
      </c>
      <c r="S68" s="71">
        <f t="shared" si="52"/>
        <v>12124.305555555591</v>
      </c>
      <c r="T68" s="8">
        <f t="shared" si="73"/>
        <v>779166.66666667222</v>
      </c>
      <c r="U68" s="7">
        <f t="shared" si="53"/>
        <v>8622.7777777778392</v>
      </c>
      <c r="V68" s="71">
        <f t="shared" si="74"/>
        <v>4545.1388888889214</v>
      </c>
      <c r="W68" s="28">
        <f t="shared" si="54"/>
        <v>0</v>
      </c>
      <c r="X68" s="28">
        <f t="shared" si="55"/>
        <v>15706.111111111171</v>
      </c>
      <c r="Y68" s="71">
        <f t="shared" si="56"/>
        <v>11628.472222222255</v>
      </c>
      <c r="Z68" s="8">
        <f t="shared" si="75"/>
        <v>694166.66666667175</v>
      </c>
      <c r="AA68" s="7">
        <f t="shared" si="57"/>
        <v>7682.1111111111677</v>
      </c>
      <c r="AB68" s="71">
        <f t="shared" si="76"/>
        <v>4049.3055555555852</v>
      </c>
      <c r="AC68" s="28">
        <f t="shared" si="58"/>
        <v>0</v>
      </c>
      <c r="AD68" s="28">
        <f t="shared" si="77"/>
        <v>14765.4444444445</v>
      </c>
      <c r="AE68" s="71">
        <f t="shared" si="59"/>
        <v>11132.638888888918</v>
      </c>
      <c r="AF68" s="8">
        <f t="shared" si="78"/>
        <v>609166.66666667128</v>
      </c>
      <c r="AG68" s="7">
        <f t="shared" si="60"/>
        <v>6741.4444444444962</v>
      </c>
      <c r="AH68" s="71">
        <f t="shared" si="79"/>
        <v>3553.4722222222495</v>
      </c>
      <c r="AI68" s="28">
        <f t="shared" si="61"/>
        <v>0</v>
      </c>
      <c r="AJ68" s="28">
        <f t="shared" si="80"/>
        <v>13824.777777777828</v>
      </c>
      <c r="AK68" s="71">
        <f t="shared" si="62"/>
        <v>10636.805555555582</v>
      </c>
      <c r="AL68" s="8">
        <f t="shared" si="81"/>
        <v>524166.66666667088</v>
      </c>
      <c r="AM68" s="7">
        <f t="shared" si="63"/>
        <v>5800.7777777778247</v>
      </c>
      <c r="AN68" s="71">
        <f t="shared" si="82"/>
        <v>3057.6388888889137</v>
      </c>
      <c r="AO68" s="28">
        <f t="shared" si="64"/>
        <v>0</v>
      </c>
      <c r="AP68" s="28">
        <f t="shared" si="83"/>
        <v>12884.111111111157</v>
      </c>
      <c r="AQ68" s="74">
        <f t="shared" si="65"/>
        <v>10140.972222222246</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5" x14ac:dyDescent="0.25">
      <c r="A69" s="60" t="s">
        <v>77</v>
      </c>
      <c r="B69" s="8">
        <f t="shared" si="66"/>
        <v>1027083.3333333402</v>
      </c>
      <c r="C69" s="7">
        <f t="shared" si="42"/>
        <v>11366.388888888967</v>
      </c>
      <c r="D69" s="71">
        <f t="shared" si="67"/>
        <v>5991.3194444444853</v>
      </c>
      <c r="E69" s="28">
        <f t="shared" si="43"/>
        <v>0</v>
      </c>
      <c r="F69" s="28">
        <f t="shared" si="68"/>
        <v>18449.722222222299</v>
      </c>
      <c r="G69" s="71">
        <f t="shared" si="44"/>
        <v>13074.652777777817</v>
      </c>
      <c r="H69" s="8">
        <f t="shared" si="69"/>
        <v>942083.33333333977</v>
      </c>
      <c r="I69" s="7">
        <f t="shared" si="45"/>
        <v>10425.722222222294</v>
      </c>
      <c r="J69" s="71">
        <f t="shared" si="70"/>
        <v>5495.4861111111486</v>
      </c>
      <c r="K69" s="28">
        <f t="shared" si="46"/>
        <v>0</v>
      </c>
      <c r="L69" s="28">
        <f t="shared" si="47"/>
        <v>17509.055555555628</v>
      </c>
      <c r="M69" s="71">
        <f t="shared" si="48"/>
        <v>12578.819444444482</v>
      </c>
      <c r="N69" s="8">
        <f t="shared" si="71"/>
        <v>857083.33333333931</v>
      </c>
      <c r="O69" s="7">
        <f t="shared" si="49"/>
        <v>9485.055555555622</v>
      </c>
      <c r="P69" s="71">
        <f t="shared" si="72"/>
        <v>4999.6527777778128</v>
      </c>
      <c r="Q69" s="28">
        <f t="shared" si="50"/>
        <v>0</v>
      </c>
      <c r="R69" s="28">
        <f t="shared" si="51"/>
        <v>16568.388888888956</v>
      </c>
      <c r="S69" s="71">
        <f t="shared" si="52"/>
        <v>12082.986111111146</v>
      </c>
      <c r="T69" s="8">
        <f t="shared" si="73"/>
        <v>772083.33333333884</v>
      </c>
      <c r="U69" s="7">
        <f t="shared" si="53"/>
        <v>8544.3888888889505</v>
      </c>
      <c r="V69" s="71">
        <f t="shared" si="74"/>
        <v>4503.8194444444771</v>
      </c>
      <c r="W69" s="28">
        <f t="shared" si="54"/>
        <v>0</v>
      </c>
      <c r="X69" s="28">
        <f t="shared" si="55"/>
        <v>15627.722222222284</v>
      </c>
      <c r="Y69" s="71">
        <f t="shared" si="56"/>
        <v>11587.15277777781</v>
      </c>
      <c r="Z69" s="8">
        <f t="shared" si="75"/>
        <v>687083.33333333838</v>
      </c>
      <c r="AA69" s="7">
        <f t="shared" si="57"/>
        <v>7603.7222222222781</v>
      </c>
      <c r="AB69" s="71">
        <f t="shared" si="76"/>
        <v>4007.9861111111409</v>
      </c>
      <c r="AC69" s="28">
        <f t="shared" si="58"/>
        <v>0</v>
      </c>
      <c r="AD69" s="28">
        <f t="shared" si="77"/>
        <v>14687.055555555611</v>
      </c>
      <c r="AE69" s="71">
        <f t="shared" si="59"/>
        <v>11091.319444444474</v>
      </c>
      <c r="AF69" s="8">
        <f t="shared" si="78"/>
        <v>602083.33333333791</v>
      </c>
      <c r="AG69" s="7">
        <f t="shared" si="60"/>
        <v>6663.0555555556066</v>
      </c>
      <c r="AH69" s="71">
        <f t="shared" si="79"/>
        <v>3512.1527777778047</v>
      </c>
      <c r="AI69" s="28">
        <f t="shared" si="61"/>
        <v>0</v>
      </c>
      <c r="AJ69" s="28">
        <f t="shared" si="80"/>
        <v>13746.38888888894</v>
      </c>
      <c r="AK69" s="71">
        <f t="shared" si="62"/>
        <v>10595.486111111139</v>
      </c>
      <c r="AL69" s="8">
        <f t="shared" si="81"/>
        <v>517083.33333333756</v>
      </c>
      <c r="AM69" s="7">
        <f t="shared" si="63"/>
        <v>5722.388888888936</v>
      </c>
      <c r="AN69" s="71">
        <f t="shared" si="82"/>
        <v>3016.3194444444694</v>
      </c>
      <c r="AO69" s="28">
        <f t="shared" si="64"/>
        <v>0</v>
      </c>
      <c r="AP69" s="28">
        <f t="shared" si="83"/>
        <v>12805.72222222227</v>
      </c>
      <c r="AQ69" s="74">
        <f t="shared" si="65"/>
        <v>10099.652777777803</v>
      </c>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5.75" thickBot="1" x14ac:dyDescent="0.3">
      <c r="A70" s="29" t="s">
        <v>19</v>
      </c>
      <c r="B70" s="10"/>
      <c r="C70" s="11">
        <f>SUM(C58:C69)</f>
        <v>141570.33333333427</v>
      </c>
      <c r="D70" s="72">
        <f>SUM(D58:D69)</f>
        <v>74622.916666667137</v>
      </c>
      <c r="E70" s="30">
        <f>SUM(E58:E69)</f>
        <v>5200</v>
      </c>
      <c r="F70" s="30">
        <f>SUM(F58:F69)</f>
        <v>231770.33333333425</v>
      </c>
      <c r="G70" s="73">
        <f>SUM(G58:G69)</f>
        <v>164822.91666666715</v>
      </c>
      <c r="H70" s="10"/>
      <c r="I70" s="11">
        <f>SUM(I58:I69)</f>
        <v>130282.33333333423</v>
      </c>
      <c r="J70" s="72">
        <f>SUM(J58:J69)</f>
        <v>68672.916666667137</v>
      </c>
      <c r="K70" s="30">
        <f>SUM(K58:K69)</f>
        <v>5200</v>
      </c>
      <c r="L70" s="30">
        <f>SUM(L58:L69)</f>
        <v>220482.33333333425</v>
      </c>
      <c r="M70" s="73">
        <f>SUM(M58:M69)</f>
        <v>158872.91666666715</v>
      </c>
      <c r="N70" s="10"/>
      <c r="O70" s="11">
        <f>SUM(O58:O69)</f>
        <v>118994.33333333416</v>
      </c>
      <c r="P70" s="72">
        <f>SUM(P58:P69)</f>
        <v>62722.916666667094</v>
      </c>
      <c r="Q70" s="30">
        <f>SUM(Q58:Q69)</f>
        <v>5200</v>
      </c>
      <c r="R70" s="30">
        <f>SUM(R58:R69)</f>
        <v>209194.33333333419</v>
      </c>
      <c r="S70" s="73">
        <f>SUM(S58:S69)</f>
        <v>152922.91666666709</v>
      </c>
      <c r="T70" s="10"/>
      <c r="U70" s="11">
        <f>SUM(U58:U69)</f>
        <v>107706.3333333341</v>
      </c>
      <c r="V70" s="72">
        <f>SUM(V58:V69)</f>
        <v>56772.916666667064</v>
      </c>
      <c r="W70" s="30">
        <f>SUM(W58:W69)</f>
        <v>5200</v>
      </c>
      <c r="X70" s="30">
        <f>SUM(X58:X69)</f>
        <v>197906.33333333413</v>
      </c>
      <c r="Y70" s="73">
        <f>SUM(Y58:Y69)</f>
        <v>146972.91666666706</v>
      </c>
      <c r="Z70" s="10"/>
      <c r="AA70" s="11">
        <f>SUM(AA58:AA69)</f>
        <v>96418.333333334042</v>
      </c>
      <c r="AB70" s="72">
        <f>SUM(AB58:AB69)</f>
        <v>50822.916666667035</v>
      </c>
      <c r="AC70" s="30">
        <f>SUM(AC58:AC69)</f>
        <v>5200</v>
      </c>
      <c r="AD70" s="30">
        <f>SUM(AD58:AD69)</f>
        <v>186618.33333333407</v>
      </c>
      <c r="AE70" s="73">
        <f>SUM(AE58:AE69)</f>
        <v>141022.91666666704</v>
      </c>
      <c r="AF70" s="10"/>
      <c r="AG70" s="11">
        <f>SUM(AG58:AG69)</f>
        <v>85130.333333333983</v>
      </c>
      <c r="AH70" s="72">
        <f>SUM(AH58:AH69)</f>
        <v>44872.916666666999</v>
      </c>
      <c r="AI70" s="30">
        <f>SUM(AI58:AI69)</f>
        <v>5200</v>
      </c>
      <c r="AJ70" s="30">
        <f>SUM(AJ58:AJ69)</f>
        <v>175330.33333333398</v>
      </c>
      <c r="AK70" s="73">
        <f>SUM(AK58:AK69)</f>
        <v>135072.91666666698</v>
      </c>
      <c r="AL70" s="10"/>
      <c r="AM70" s="11">
        <f>SUM(AM58:AM69)</f>
        <v>73842.333333333911</v>
      </c>
      <c r="AN70" s="72">
        <f>SUM(AN58:AN69)</f>
        <v>38922.91666666697</v>
      </c>
      <c r="AO70" s="30">
        <f>SUM(AO58:AO69)</f>
        <v>5200</v>
      </c>
      <c r="AP70" s="30">
        <f>SUM(AP58:AP69)</f>
        <v>164042.33333333393</v>
      </c>
      <c r="AQ70" s="73">
        <f>SUM(AQ58:AQ69)</f>
        <v>129122.91666666698</v>
      </c>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2.75" customHeight="1" thickBot="1" x14ac:dyDescent="0.3">
      <c r="A71" s="121" t="s">
        <v>18</v>
      </c>
      <c r="B71" s="67" t="s">
        <v>34</v>
      </c>
      <c r="C71" s="68"/>
      <c r="D71" s="68"/>
      <c r="E71" s="68"/>
      <c r="F71" s="69"/>
      <c r="G71" s="65"/>
      <c r="H71" s="110" t="s">
        <v>35</v>
      </c>
      <c r="I71" s="111"/>
      <c r="J71" s="111"/>
      <c r="K71" s="111"/>
      <c r="L71" s="111"/>
      <c r="M71" s="112"/>
      <c r="N71" s="110" t="s">
        <v>36</v>
      </c>
      <c r="O71" s="111"/>
      <c r="P71" s="111"/>
      <c r="Q71" s="111"/>
      <c r="R71" s="111"/>
      <c r="S71" s="112"/>
      <c r="T71" s="110" t="s">
        <v>37</v>
      </c>
      <c r="U71" s="111"/>
      <c r="V71" s="111"/>
      <c r="W71" s="111"/>
      <c r="X71" s="111"/>
      <c r="Y71" s="112"/>
      <c r="Z71" s="110" t="s">
        <v>38</v>
      </c>
      <c r="AA71" s="111"/>
      <c r="AB71" s="111"/>
      <c r="AC71" s="111"/>
      <c r="AD71" s="111"/>
      <c r="AE71" s="112"/>
      <c r="AF71" s="110" t="s">
        <v>39</v>
      </c>
      <c r="AG71" s="111"/>
      <c r="AH71" s="111"/>
      <c r="AI71" s="111"/>
      <c r="AJ71" s="111"/>
      <c r="AK71" s="111"/>
      <c r="AL71" s="12"/>
      <c r="AM71" s="12"/>
      <c r="AN71" s="12"/>
      <c r="AO71" s="12"/>
      <c r="AP71" s="12"/>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20.75" thickBot="1" x14ac:dyDescent="0.3">
      <c r="A72" s="122"/>
      <c r="B72" s="6" t="s">
        <v>41</v>
      </c>
      <c r="C72" s="6" t="s">
        <v>42</v>
      </c>
      <c r="D72" s="66" t="s">
        <v>107</v>
      </c>
      <c r="E72" s="6" t="s">
        <v>65</v>
      </c>
      <c r="F72" s="6" t="s">
        <v>43</v>
      </c>
      <c r="G72" s="66" t="s">
        <v>108</v>
      </c>
      <c r="H72" s="6" t="s">
        <v>41</v>
      </c>
      <c r="I72" s="6" t="s">
        <v>42</v>
      </c>
      <c r="J72" s="66" t="s">
        <v>107</v>
      </c>
      <c r="K72" s="6" t="s">
        <v>65</v>
      </c>
      <c r="L72" s="6" t="s">
        <v>43</v>
      </c>
      <c r="M72" s="66" t="s">
        <v>108</v>
      </c>
      <c r="N72" s="6" t="s">
        <v>41</v>
      </c>
      <c r="O72" s="6" t="s">
        <v>42</v>
      </c>
      <c r="P72" s="66" t="s">
        <v>107</v>
      </c>
      <c r="Q72" s="6" t="s">
        <v>65</v>
      </c>
      <c r="R72" s="6" t="s">
        <v>43</v>
      </c>
      <c r="S72" s="66" t="s">
        <v>108</v>
      </c>
      <c r="T72" s="6" t="s">
        <v>41</v>
      </c>
      <c r="U72" s="6" t="s">
        <v>42</v>
      </c>
      <c r="V72" s="66" t="s">
        <v>107</v>
      </c>
      <c r="W72" s="6" t="s">
        <v>65</v>
      </c>
      <c r="X72" s="6" t="s">
        <v>43</v>
      </c>
      <c r="Y72" s="66" t="s">
        <v>108</v>
      </c>
      <c r="Z72" s="6" t="s">
        <v>41</v>
      </c>
      <c r="AA72" s="6" t="s">
        <v>42</v>
      </c>
      <c r="AB72" s="66" t="s">
        <v>107</v>
      </c>
      <c r="AC72" s="6" t="s">
        <v>65</v>
      </c>
      <c r="AD72" s="6" t="s">
        <v>43</v>
      </c>
      <c r="AE72" s="66" t="s">
        <v>108</v>
      </c>
      <c r="AF72" s="6" t="s">
        <v>41</v>
      </c>
      <c r="AG72" s="6" t="s">
        <v>42</v>
      </c>
      <c r="AH72" s="66" t="s">
        <v>107</v>
      </c>
      <c r="AI72" s="6" t="s">
        <v>65</v>
      </c>
      <c r="AJ72" s="6" t="s">
        <v>43</v>
      </c>
      <c r="AK72" s="75" t="s">
        <v>108</v>
      </c>
      <c r="AL72" s="12"/>
      <c r="AM72" s="12"/>
      <c r="AN72" s="12"/>
      <c r="AO72" s="12"/>
      <c r="AP72" s="12"/>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75" thickTop="1" x14ac:dyDescent="0.25">
      <c r="A73" s="60" t="s">
        <v>66</v>
      </c>
      <c r="B73" s="8">
        <f>IF(data2=1,IF((AL69-sumproplat2)&gt;1,AL69-sumproplat2,0),IF(AL69-(sumproplat2-AM69-AO69)&gt;0,AL69-(AP69-AM69-AO69),0))</f>
        <v>510000.00000000425</v>
      </c>
      <c r="C73" s="7">
        <f t="shared" ref="C73:C84" si="84">IF(SUBSTITUTE(SUBSTITUTE(LEFT($A73,2),".","")," ","")*1+SUBSTITUTE(SUBSTITUTE(LEFT(B$71,2)," ",""),".","")*12-12&lt;=$L$16,B73*($L$15/12),B73*($L$18/12))</f>
        <v>5644.0000000000473</v>
      </c>
      <c r="D73" s="71">
        <f>IF(SUBSTITUTE(SUBSTITUTE(LEFT($A73,2),".","")," ","")*1+SUBSTITUTE(SUBSTITUTE(LEFT(B$71,2)," ",""),".","")*12-12&lt;=$L$16,B73*($L$20/12),B73*($L$20/12))</f>
        <v>2975.000000000025</v>
      </c>
      <c r="E73" s="28">
        <f t="shared" ref="E73:E84" si="85">IF(AND($A73="1 міс.",B73&gt;0),$L$34*$L$6+$L$35*B73,0)+IF(B73-IF(data2=1,IF(C73&gt;0.001,C73+sumproplat2,0),IF(B73&gt;sumproplat2*2,sumproplat2,B73+C73))&lt;0,$L$37,0)+IF(B73&gt;0,$L$30,0)</f>
        <v>5200</v>
      </c>
      <c r="F73" s="28">
        <f>IF(data2=1,IF(C73&gt;0.001,C73+E73+sumproplat2,0),IF(B73&gt;sumproplat2*2,sumproplat2+E73,B73+C73+E73))</f>
        <v>17927.333333333379</v>
      </c>
      <c r="G73" s="71">
        <f t="shared" ref="G73:G84" si="86">IF(data2=1,IF(D73&gt;0.001,D73+E73+sumproplat2,0),IF(B73&gt;sumproplat2*2,sumproplat2+E73,B73+D73+E73))</f>
        <v>15258.333333333358</v>
      </c>
      <c r="H73" s="8">
        <f>IF(data2=1,IF((B84-sumproplat2)&gt;1,B84-sumproplat2,0),IF(B84-(sumproplat2-C84-E84)&gt;0,B84-(F84-C84-E84),0))</f>
        <v>425000.00000000448</v>
      </c>
      <c r="I73" s="7">
        <f t="shared" ref="I73:I84" si="87">IF(SUBSTITUTE(SUBSTITUTE(LEFT($A73,2),".","")," ","")*1+SUBSTITUTE(SUBSTITUTE(LEFT(H$71,2)," ",""),".","")*12-12&lt;=$L$16,H73*($L$15/12),H73*($L$18/12))</f>
        <v>4703.3333333333831</v>
      </c>
      <c r="J73" s="71">
        <f>IF(SUBSTITUTE(SUBSTITUTE(LEFT($A73,2),".","")," ","")*1+SUBSTITUTE(SUBSTITUTE(LEFT(H$71,2)," ",""),".","")*12-12&lt;=$L$16,H73*($L$20/12),H73*($L$20/12))</f>
        <v>2479.1666666666929</v>
      </c>
      <c r="K73" s="28">
        <f t="shared" ref="K73:K84" si="88">IF(AND($A73="1 міс.",H73&gt;0),$L$34*$L$6+$L$35*H73,0)+IF(H73-IF(data2=1,IF(I73&gt;0.001,I73+sumproplat2,0),IF(H73&gt;sumproplat2*2,sumproplat2,H73+I73))&lt;0,$L$37,0)+IF(H73&gt;0,$L$30,0)</f>
        <v>5200</v>
      </c>
      <c r="L73" s="28">
        <f t="shared" ref="L73:L84" si="89">IF(data2=1,IF(I73&gt;0.001,I73+K73+sumproplat2,0),IF(H73&gt;sumproplat2*2,sumproplat2+K73,H73+I73+K73))</f>
        <v>16986.666666666715</v>
      </c>
      <c r="M73" s="71">
        <f t="shared" ref="M73:M84" si="90">IF(data2=1,IF(J73&gt;0.001,J73+K73+sumproplat2,0),IF(H73&gt;sumproplat2*2,sumproplat2+K73,H73+J73+K73))</f>
        <v>14762.500000000025</v>
      </c>
      <c r="N73" s="8">
        <f>IF(data2=1,IF((H84-sumproplat2)&gt;1,H84-sumproplat2,0),IF(H84-(sumproplat2-I84-K84)&gt;0,H84-(L84-I84-K84),0))</f>
        <v>340000.00000000471</v>
      </c>
      <c r="O73" s="7">
        <f t="shared" ref="O73:O84" si="91">IF(SUBSTITUTE(SUBSTITUTE(LEFT($A73,2),".","")," ","")*1+SUBSTITUTE(SUBSTITUTE(LEFT(N$71,2)," ",""),".","")*12-12&lt;=$L$16,N73*($L$15/12),N73*($L$18/12))</f>
        <v>3762.6666666667193</v>
      </c>
      <c r="P73" s="71">
        <f>IF(SUBSTITUTE(SUBSTITUTE(LEFT($A73,2),".","")," ","")*1+SUBSTITUTE(SUBSTITUTE(LEFT(N$71,2)," ",""),".","")*12-12&lt;=$L$16,N73*($L$20/12),N73*($L$20/12))</f>
        <v>1983.333333333361</v>
      </c>
      <c r="Q73" s="28">
        <f t="shared" ref="Q73:Q84" si="92">IF(AND($A73="1 міс.",N73&gt;0),$L$34*$L$6+$L$35*N73,0)+IF(N73-IF(data2=1,IF(O73&gt;0.001,O73+sumproplat2,0),IF(N73&gt;sumproplat2*2,sumproplat2,N73+O73))&lt;0,$L$37,0)+IF(N73&gt;0,$L$30,0)</f>
        <v>5200</v>
      </c>
      <c r="R73" s="28">
        <f t="shared" ref="R73:R84" si="93">IF(data2=1,IF(O73&gt;0.001,O73+Q73+sumproplat2,0),IF(N73&gt;sumproplat2*2,sumproplat2+Q73,N73+O73+Q73))</f>
        <v>16046.000000000051</v>
      </c>
      <c r="S73" s="71">
        <f t="shared" ref="S73:S84" si="94">IF(data2=1,IF(P73&gt;0.001,P73+Q73+sumproplat2,0),IF(N73&gt;sumproplat2*2,sumproplat2+Q73,N73+P73+Q73))</f>
        <v>14266.666666666693</v>
      </c>
      <c r="T73" s="8">
        <f>IF(data2=1,IF((N84-sumproplat2)&gt;1,N84-sumproplat2,0),IF(N84-(sumproplat2-O84-Q84)&gt;0,N84-(R84-O84-Q84),0))</f>
        <v>255000.00000000489</v>
      </c>
      <c r="U73" s="7">
        <f t="shared" ref="U73:U84" si="95">IF(SUBSTITUTE(SUBSTITUTE(LEFT($A73,2),".","")," ","")*1+SUBSTITUTE(SUBSTITUTE(LEFT(T$71,2)," ",""),".","")*12-12&lt;=$L$16,T73*($L$15/12),T73*($L$18/12))</f>
        <v>2822.0000000000541</v>
      </c>
      <c r="V73" s="71">
        <f>IF(SUBSTITUTE(SUBSTITUTE(LEFT($A73,2),".","")," ","")*1+SUBSTITUTE(SUBSTITUTE(LEFT(T$71,2)," ",""),".","")*12-12&lt;=$L$16,T73*($L$20/12),T73*($L$20/12))</f>
        <v>1487.5000000000286</v>
      </c>
      <c r="W73" s="28">
        <f t="shared" ref="W73:W84" si="96">IF(AND($A73="1 міс.",T73&gt;0),$L$34*$L$6+$L$35*T73,0)+IF(T73-IF(data2=1,IF(U73&gt;0.001,U73+sumproplat2,0),IF(T73&gt;sumproplat2*2,sumproplat2,T73+U73))&lt;0,$L$37,0)+IF(T73&gt;0,$L$30,0)</f>
        <v>5200</v>
      </c>
      <c r="X73" s="28">
        <f t="shared" ref="X73:X84" si="97">IF(data2=1,IF(U73&gt;0.001,U73+W73+sumproplat2,0),IF(T73&gt;sumproplat2*2,sumproplat2+W73,T73+U73+W73))</f>
        <v>15105.333333333387</v>
      </c>
      <c r="Y73" s="71">
        <f t="shared" ref="Y73:Y84" si="98">IF(data2=1,IF(V73&gt;0.001,V73+W73+sumproplat2,0),IF(T73&gt;sumproplat2*2,sumproplat2+W73,T73+V73+W73))</f>
        <v>13770.833333333361</v>
      </c>
      <c r="Z73" s="8">
        <f>IF(data2=1,IF((T84-sumproplat2)&gt;1,T84-sumproplat2,0),IF(T84-(sumproplat2-U84-W84)&gt;0,T84-(X84-U84-W84),0))</f>
        <v>170000.00000000477</v>
      </c>
      <c r="AA73" s="7">
        <f t="shared" ref="AA73:AA84" si="99">IF(SUBSTITUTE(SUBSTITUTE(LEFT($A73,2),".","")," ","")*1+SUBSTITUTE(SUBSTITUTE(LEFT(Z$71,2)," ",""),".","")*12-12&lt;=$L$16,Z73*($L$15/12),Z73*($L$18/12))</f>
        <v>1881.3333333333862</v>
      </c>
      <c r="AB73" s="71">
        <f>IF(SUBSTITUTE(SUBSTITUTE(LEFT($A73,2),".","")," ","")*1+SUBSTITUTE(SUBSTITUTE(LEFT(Z$71,2)," ",""),".","")*12-12&lt;=$L$16,Z73*($L$20/12),Z73*($L$20/12))</f>
        <v>991.6666666666946</v>
      </c>
      <c r="AC73" s="28">
        <f t="shared" ref="AC73:AC84" si="100">IF(AND($A73="1 міс.",Z73&gt;0),$L$34*$L$6+$L$35*Z73,0)+IF(Z73-IF(data2=1,IF(AA73&gt;0.001,AA73+sumproplat2,0),IF(Z73&gt;sumproplat2*2,sumproplat2,Z73+AA73))&lt;0,$L$37,0)+IF(Z73&gt;0,$L$30,0)</f>
        <v>5200</v>
      </c>
      <c r="AD73" s="28">
        <f>IF(data2=1,IF(AA73&gt;0.001,AA73+AC73+sumproplat2,0),IF(Z73&gt;sumproplat2*2,sumproplat2+AC73,Z73+AA73+AC73))</f>
        <v>14164.666666666719</v>
      </c>
      <c r="AE73" s="71">
        <f t="shared" ref="AE73:AE84" si="101">IF(data2=1,IF(AB73&gt;0.001,AB73+AC73+sumproplat2,0),IF(Z73&gt;sumproplat2*2,sumproplat2+AC73,Z73+AB73+AC73))</f>
        <v>13275.000000000027</v>
      </c>
      <c r="AF73" s="8">
        <f>IF(data2=1,IF((Z84-sumproplat2)&gt;1,Z84-sumproplat2,0),IF(Z84-(sumproplat2-AA84-AC84)&gt;0,Z84-(AD84-AA84-AC84),0))</f>
        <v>85000.000000004758</v>
      </c>
      <c r="AG73" s="7">
        <f t="shared" ref="AG73:AG84" si="102">IF(SUBSTITUTE(SUBSTITUTE(LEFT($A73,2),".","")," ","")*1+SUBSTITUTE(SUBSTITUTE(LEFT(AF$71,2)," ",""),".","")*12-12&lt;=$L$16,AF73*($L$15/12),AF73*($L$18/12))</f>
        <v>940.66666666671938</v>
      </c>
      <c r="AH73" s="71">
        <f>IF(SUBSTITUTE(SUBSTITUTE(LEFT($A73,2),".","")," ","")*1+SUBSTITUTE(SUBSTITUTE(LEFT(AF$71,2)," ",""),".","")*12-12&lt;=$L$16,AF73*($L$20/12),AF73*($L$20/12))</f>
        <v>495.83333333336111</v>
      </c>
      <c r="AI73" s="28">
        <f t="shared" ref="AI73:AI84" si="103">IF(AND($A73="1 міс.",AF73&gt;0),$L$34*$L$6+$L$35*AF73,0)+IF(AF73-IF(data2=1,IF(AG73&gt;0.001,AG73+sumproplat2,0),IF(AF73&gt;sumproplat2*2,sumproplat2,AF73+AG73))&lt;0,$L$37,0)+IF(AF73&gt;0,$L$30,0)</f>
        <v>5200</v>
      </c>
      <c r="AJ73" s="28">
        <f t="shared" ref="AJ73:AJ84" si="104">IF(data2=1,IF(AG73&gt;0.001,AG73+AI73+sumproplat2,0),IF(AF73&gt;sumproplat2*2,sumproplat2+AI73,AF73+AG73+AI73))</f>
        <v>13224.000000000053</v>
      </c>
      <c r="AK73" s="74">
        <f t="shared" ref="AK73:AK84" si="105">IF(data2=1,IF(AH73&gt;0.001,AH73+AI73+sumproplat2,0),IF(AF73&gt;sumproplat2*2,sumproplat2+AI73,AF73+AH73+AI73))</f>
        <v>12779.166666666693</v>
      </c>
      <c r="AL73" s="12"/>
      <c r="AM73" s="12"/>
      <c r="AN73" s="12"/>
      <c r="AO73" s="12"/>
      <c r="AP73" s="12"/>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0" t="s">
        <v>67</v>
      </c>
      <c r="B74" s="8">
        <f t="shared" ref="B74:B84" si="106">IF(data2=1,IF((B73-sumproplat2)&gt;1,B73-sumproplat2,0),IF(B73-(sumproplat2-C73-E73)&gt;0,B73-(F73-C73-E73),0))</f>
        <v>502916.66666667094</v>
      </c>
      <c r="C74" s="7">
        <f t="shared" si="84"/>
        <v>5565.6111111111586</v>
      </c>
      <c r="D74" s="71">
        <f t="shared" ref="D74:D84" si="107">IF(SUBSTITUTE(SUBSTITUTE(LEFT($A74,2),".","")," ","")*1+SUBSTITUTE(SUBSTITUTE(LEFT(B$71,2)," ",""),".","")*12-12&lt;=$L$16,B74*($L$20/12),B74*($L$20/12))</f>
        <v>2933.6805555555807</v>
      </c>
      <c r="E74" s="28">
        <f t="shared" si="85"/>
        <v>0</v>
      </c>
      <c r="F74" s="28">
        <f t="shared" ref="F74:F84" si="108">IF(data2=1,IF(C74&gt;0.001,C74+E74+sumproplat2,0),IF(B74&gt;sumproplat2*2,sumproplat2+E74,B74+C74+E74))</f>
        <v>12648.944444444493</v>
      </c>
      <c r="G74" s="71">
        <f t="shared" si="86"/>
        <v>10017.013888888914</v>
      </c>
      <c r="H74" s="8">
        <f t="shared" ref="H74:H84" si="109">IF(data2=1,IF((H73-sumproplat2)&gt;1,H73-sumproplat2,0),IF(H73-(sumproplat2-I73-K73)&gt;0,H73-(L73-I73-K73),0))</f>
        <v>417916.66666667117</v>
      </c>
      <c r="I74" s="7">
        <f t="shared" si="87"/>
        <v>4624.9444444444944</v>
      </c>
      <c r="J74" s="71">
        <f t="shared" ref="J74:J84" si="110">IF(SUBSTITUTE(SUBSTITUTE(LEFT($A74,2),".","")," ","")*1+SUBSTITUTE(SUBSTITUTE(LEFT(H$71,2)," ",""),".","")*12-12&lt;=$L$16,H74*($L$20/12),H74*($L$20/12))</f>
        <v>2437.8472222222485</v>
      </c>
      <c r="K74" s="28">
        <f t="shared" si="88"/>
        <v>0</v>
      </c>
      <c r="L74" s="28">
        <f t="shared" si="89"/>
        <v>11708.277777777828</v>
      </c>
      <c r="M74" s="71">
        <f t="shared" si="90"/>
        <v>9521.180555555582</v>
      </c>
      <c r="N74" s="8">
        <f t="shared" ref="N74:N84" si="111">IF(data2=1,IF((N73-sumproplat2)&gt;1,N73-sumproplat2,0),IF(N73-(sumproplat2-O73-Q73)&gt;0,N73-(R73-O73-Q73),0))</f>
        <v>332916.6666666714</v>
      </c>
      <c r="O74" s="7">
        <f t="shared" si="91"/>
        <v>3684.2777777778306</v>
      </c>
      <c r="P74" s="71">
        <f t="shared" ref="P74:P84" si="112">IF(SUBSTITUTE(SUBSTITUTE(LEFT($A74,2),".","")," ","")*1+SUBSTITUTE(SUBSTITUTE(LEFT(N$71,2)," ",""),".","")*12-12&lt;=$L$16,N74*($L$20/12),N74*($L$20/12))</f>
        <v>1942.0138888889167</v>
      </c>
      <c r="Q74" s="28">
        <f t="shared" si="92"/>
        <v>0</v>
      </c>
      <c r="R74" s="28">
        <f t="shared" si="93"/>
        <v>10767.611111111164</v>
      </c>
      <c r="S74" s="71">
        <f t="shared" si="94"/>
        <v>9025.3472222222499</v>
      </c>
      <c r="T74" s="8">
        <f t="shared" ref="T74:T84" si="113">IF(data2=1,IF((T73-sumproplat2)&gt;1,T73-sumproplat2,0),IF(T73-(sumproplat2-U73-W73)&gt;0,T73-(X73-U73-W73),0))</f>
        <v>247916.66666667155</v>
      </c>
      <c r="U74" s="7">
        <f t="shared" si="95"/>
        <v>2743.6111111111654</v>
      </c>
      <c r="V74" s="71">
        <f t="shared" ref="V74:V84" si="114">IF(SUBSTITUTE(SUBSTITUTE(LEFT($A74,2),".","")," ","")*1+SUBSTITUTE(SUBSTITUTE(LEFT(T$71,2)," ",""),".","")*12-12&lt;=$L$16,T74*($L$20/12),T74*($L$20/12))</f>
        <v>1446.1805555555841</v>
      </c>
      <c r="W74" s="28">
        <f t="shared" si="96"/>
        <v>0</v>
      </c>
      <c r="X74" s="28">
        <f t="shared" si="97"/>
        <v>9826.944444444498</v>
      </c>
      <c r="Y74" s="71">
        <f t="shared" si="98"/>
        <v>8529.5138888889178</v>
      </c>
      <c r="Z74" s="8">
        <f t="shared" ref="Z74:Z84" si="115">IF(data2=1,IF((Z73-sumproplat2)&gt;1,Z73-sumproplat2,0),IF(Z73-(sumproplat2-AA73-AC73)&gt;0,Z73-(AD73-AA73-AC73),0))</f>
        <v>162916.66666667143</v>
      </c>
      <c r="AA74" s="7">
        <f t="shared" si="99"/>
        <v>1802.9444444444973</v>
      </c>
      <c r="AB74" s="71">
        <f t="shared" ref="AB74:AB84" si="116">IF(SUBSTITUTE(SUBSTITUTE(LEFT($A74,2),".","")," ","")*1+SUBSTITUTE(SUBSTITUTE(LEFT(Z$71,2)," ",""),".","")*12-12&lt;=$L$16,Z74*($L$20/12),Z74*($L$20/12))</f>
        <v>950.34722222225002</v>
      </c>
      <c r="AC74" s="28">
        <f t="shared" si="100"/>
        <v>0</v>
      </c>
      <c r="AD74" s="28">
        <f t="shared" ref="AD74:AD84" si="117">IF(data2=1,IF(AA74&gt;0.001,AA74+AC74+sumproplat2,0),IF(Z74&gt;sumproplat2*2,sumproplat2+AC74,Z74+AA74+AC74))</f>
        <v>8886.2777777778301</v>
      </c>
      <c r="AE74" s="71">
        <f t="shared" si="101"/>
        <v>8033.6805555555829</v>
      </c>
      <c r="AF74" s="8">
        <f t="shared" ref="AF74:AF84" si="118">IF(data2=1,IF((AF73-sumproplat2)&gt;1,AF73-sumproplat2,0),IF(AF73-(sumproplat2-AG73-AI73)&gt;0,AF73-(AJ73-AG73-AI73),0))</f>
        <v>77916.66666667143</v>
      </c>
      <c r="AG74" s="7">
        <f t="shared" si="102"/>
        <v>862.27777777783058</v>
      </c>
      <c r="AH74" s="71">
        <f t="shared" ref="AH74:AH84" si="119">IF(SUBSTITUTE(SUBSTITUTE(LEFT($A74,2),".","")," ","")*1+SUBSTITUTE(SUBSTITUTE(LEFT(AF$71,2)," ",""),".","")*12-12&lt;=$L$16,AF74*($L$20/12),AF74*($L$20/12))</f>
        <v>454.51388888891671</v>
      </c>
      <c r="AI74" s="28">
        <f t="shared" si="103"/>
        <v>0</v>
      </c>
      <c r="AJ74" s="28">
        <f t="shared" si="104"/>
        <v>7945.6111111111641</v>
      </c>
      <c r="AK74" s="74">
        <f t="shared" si="105"/>
        <v>7537.8472222222499</v>
      </c>
      <c r="AL74" s="12"/>
      <c r="AM74" s="12"/>
      <c r="AN74" s="12"/>
      <c r="AO74" s="12"/>
      <c r="AP74" s="12"/>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0" t="s">
        <v>68</v>
      </c>
      <c r="B75" s="8">
        <f t="shared" si="106"/>
        <v>495833.33333333762</v>
      </c>
      <c r="C75" s="7">
        <f t="shared" si="84"/>
        <v>5487.2222222222699</v>
      </c>
      <c r="D75" s="71">
        <f t="shared" si="107"/>
        <v>2892.3611111111363</v>
      </c>
      <c r="E75" s="28">
        <f t="shared" si="85"/>
        <v>0</v>
      </c>
      <c r="F75" s="28">
        <f t="shared" si="108"/>
        <v>12570.555555555602</v>
      </c>
      <c r="G75" s="71">
        <f t="shared" si="86"/>
        <v>9975.6944444444689</v>
      </c>
      <c r="H75" s="8">
        <f t="shared" si="109"/>
        <v>410833.33333333785</v>
      </c>
      <c r="I75" s="7">
        <f t="shared" si="87"/>
        <v>4546.5555555556057</v>
      </c>
      <c r="J75" s="71">
        <f t="shared" si="110"/>
        <v>2396.5277777778042</v>
      </c>
      <c r="K75" s="28">
        <f t="shared" si="88"/>
        <v>0</v>
      </c>
      <c r="L75" s="28">
        <f t="shared" si="89"/>
        <v>11629.888888888938</v>
      </c>
      <c r="M75" s="71">
        <f t="shared" si="90"/>
        <v>9479.8611111111368</v>
      </c>
      <c r="N75" s="8">
        <f t="shared" si="111"/>
        <v>325833.33333333809</v>
      </c>
      <c r="O75" s="7">
        <f t="shared" si="91"/>
        <v>3605.8888888889419</v>
      </c>
      <c r="P75" s="71">
        <f t="shared" si="112"/>
        <v>1900.6944444444723</v>
      </c>
      <c r="Q75" s="28">
        <f t="shared" si="92"/>
        <v>0</v>
      </c>
      <c r="R75" s="28">
        <f t="shared" si="93"/>
        <v>10689.222222222275</v>
      </c>
      <c r="S75" s="71">
        <f t="shared" si="94"/>
        <v>8984.0277777778047</v>
      </c>
      <c r="T75" s="8">
        <f t="shared" si="113"/>
        <v>240833.3333333382</v>
      </c>
      <c r="U75" s="7">
        <f t="shared" si="95"/>
        <v>2665.2222222222763</v>
      </c>
      <c r="V75" s="71">
        <f t="shared" si="114"/>
        <v>1404.8611111111395</v>
      </c>
      <c r="W75" s="28">
        <f t="shared" si="96"/>
        <v>0</v>
      </c>
      <c r="X75" s="28">
        <f t="shared" si="97"/>
        <v>9748.5555555556093</v>
      </c>
      <c r="Y75" s="71">
        <f t="shared" si="98"/>
        <v>8488.1944444444725</v>
      </c>
      <c r="Z75" s="8">
        <f t="shared" si="115"/>
        <v>155833.33333333809</v>
      </c>
      <c r="AA75" s="7">
        <f t="shared" si="99"/>
        <v>1724.5555555556082</v>
      </c>
      <c r="AB75" s="71">
        <f t="shared" si="116"/>
        <v>909.02777777780557</v>
      </c>
      <c r="AC75" s="28">
        <f t="shared" si="100"/>
        <v>0</v>
      </c>
      <c r="AD75" s="28">
        <f t="shared" si="117"/>
        <v>8807.8888888889414</v>
      </c>
      <c r="AE75" s="71">
        <f t="shared" si="101"/>
        <v>7992.3611111111386</v>
      </c>
      <c r="AF75" s="8">
        <f t="shared" si="118"/>
        <v>70833.333333338102</v>
      </c>
      <c r="AG75" s="7">
        <f t="shared" si="102"/>
        <v>783.88888888894166</v>
      </c>
      <c r="AH75" s="71">
        <f t="shared" si="119"/>
        <v>413.19444444447225</v>
      </c>
      <c r="AI75" s="28">
        <f t="shared" si="103"/>
        <v>0</v>
      </c>
      <c r="AJ75" s="28">
        <f t="shared" si="104"/>
        <v>7867.2222222222745</v>
      </c>
      <c r="AK75" s="74">
        <f t="shared" si="105"/>
        <v>7496.5277777778056</v>
      </c>
      <c r="AL75" s="12"/>
      <c r="AM75" s="12"/>
      <c r="AN75" s="12"/>
      <c r="AO75" s="12"/>
      <c r="AP75" s="12"/>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0" t="s">
        <v>69</v>
      </c>
      <c r="B76" s="8">
        <f t="shared" si="106"/>
        <v>488750.00000000431</v>
      </c>
      <c r="C76" s="7">
        <f t="shared" si="84"/>
        <v>5408.8333333333812</v>
      </c>
      <c r="D76" s="71">
        <f t="shared" si="107"/>
        <v>2851.041666666692</v>
      </c>
      <c r="E76" s="28">
        <f t="shared" si="85"/>
        <v>0</v>
      </c>
      <c r="F76" s="28">
        <f t="shared" si="108"/>
        <v>12492.166666666715</v>
      </c>
      <c r="G76" s="71">
        <f t="shared" si="86"/>
        <v>9934.3750000000255</v>
      </c>
      <c r="H76" s="8">
        <f t="shared" si="109"/>
        <v>403750.00000000454</v>
      </c>
      <c r="I76" s="7">
        <f t="shared" si="87"/>
        <v>4468.166666666717</v>
      </c>
      <c r="J76" s="71">
        <f t="shared" si="110"/>
        <v>2355.2083333333599</v>
      </c>
      <c r="K76" s="28">
        <f t="shared" si="88"/>
        <v>0</v>
      </c>
      <c r="L76" s="28">
        <f t="shared" si="89"/>
        <v>11551.500000000051</v>
      </c>
      <c r="M76" s="71">
        <f t="shared" si="90"/>
        <v>9438.5416666666933</v>
      </c>
      <c r="N76" s="8">
        <f t="shared" si="111"/>
        <v>318750.00000000477</v>
      </c>
      <c r="O76" s="7">
        <f t="shared" si="91"/>
        <v>3527.5000000000532</v>
      </c>
      <c r="P76" s="71">
        <f t="shared" si="112"/>
        <v>1859.375000000028</v>
      </c>
      <c r="Q76" s="28">
        <f t="shared" si="92"/>
        <v>0</v>
      </c>
      <c r="R76" s="28">
        <f t="shared" si="93"/>
        <v>10610.833333333387</v>
      </c>
      <c r="S76" s="71">
        <f t="shared" si="94"/>
        <v>8942.7083333333612</v>
      </c>
      <c r="T76" s="8">
        <f t="shared" si="113"/>
        <v>233750.00000000486</v>
      </c>
      <c r="U76" s="7">
        <f t="shared" si="95"/>
        <v>2586.8333333333871</v>
      </c>
      <c r="V76" s="71">
        <f t="shared" si="114"/>
        <v>1363.5416666666952</v>
      </c>
      <c r="W76" s="28">
        <f t="shared" si="96"/>
        <v>0</v>
      </c>
      <c r="X76" s="28">
        <f t="shared" si="97"/>
        <v>9670.1666666667206</v>
      </c>
      <c r="Y76" s="71">
        <f t="shared" si="98"/>
        <v>8446.8750000000291</v>
      </c>
      <c r="Z76" s="8">
        <f t="shared" si="115"/>
        <v>148750.00000000474</v>
      </c>
      <c r="AA76" s="7">
        <f t="shared" si="99"/>
        <v>1646.1666666667193</v>
      </c>
      <c r="AB76" s="71">
        <f t="shared" si="116"/>
        <v>867.708333333361</v>
      </c>
      <c r="AC76" s="28">
        <f t="shared" si="100"/>
        <v>0</v>
      </c>
      <c r="AD76" s="28">
        <f t="shared" si="117"/>
        <v>8729.5000000000528</v>
      </c>
      <c r="AE76" s="71">
        <f t="shared" si="101"/>
        <v>7951.0416666666943</v>
      </c>
      <c r="AF76" s="8">
        <f t="shared" si="118"/>
        <v>63750.000000004766</v>
      </c>
      <c r="AG76" s="7">
        <f t="shared" si="102"/>
        <v>705.50000000005275</v>
      </c>
      <c r="AH76" s="71">
        <f t="shared" si="119"/>
        <v>371.8750000000278</v>
      </c>
      <c r="AI76" s="28">
        <f t="shared" si="103"/>
        <v>0</v>
      </c>
      <c r="AJ76" s="28">
        <f t="shared" si="104"/>
        <v>7788.8333333333858</v>
      </c>
      <c r="AK76" s="74">
        <f t="shared" si="105"/>
        <v>7455.2083333333612</v>
      </c>
      <c r="AL76" s="12"/>
      <c r="AM76" s="12"/>
      <c r="AN76" s="12"/>
      <c r="AO76" s="12"/>
      <c r="AP76" s="12"/>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0" t="s">
        <v>70</v>
      </c>
      <c r="B77" s="8">
        <f t="shared" si="106"/>
        <v>481666.66666667099</v>
      </c>
      <c r="C77" s="7">
        <f t="shared" si="84"/>
        <v>5330.4444444444925</v>
      </c>
      <c r="D77" s="71">
        <f t="shared" si="107"/>
        <v>2809.7222222222476</v>
      </c>
      <c r="E77" s="28">
        <f t="shared" si="85"/>
        <v>0</v>
      </c>
      <c r="F77" s="28">
        <f t="shared" si="108"/>
        <v>12413.777777777825</v>
      </c>
      <c r="G77" s="71">
        <f t="shared" si="86"/>
        <v>9893.0555555555802</v>
      </c>
      <c r="H77" s="8">
        <f t="shared" si="109"/>
        <v>396666.66666667123</v>
      </c>
      <c r="I77" s="7">
        <f t="shared" si="87"/>
        <v>4389.7777777778283</v>
      </c>
      <c r="J77" s="71">
        <f t="shared" si="110"/>
        <v>2313.8888888889155</v>
      </c>
      <c r="K77" s="28">
        <f t="shared" si="88"/>
        <v>0</v>
      </c>
      <c r="L77" s="28">
        <f t="shared" si="89"/>
        <v>11473.11111111116</v>
      </c>
      <c r="M77" s="71">
        <f t="shared" si="90"/>
        <v>9397.2222222222481</v>
      </c>
      <c r="N77" s="8">
        <f t="shared" si="111"/>
        <v>311666.66666667146</v>
      </c>
      <c r="O77" s="7">
        <f t="shared" si="91"/>
        <v>3449.1111111111645</v>
      </c>
      <c r="P77" s="71">
        <f t="shared" si="112"/>
        <v>1818.0555555555836</v>
      </c>
      <c r="Q77" s="28">
        <f t="shared" si="92"/>
        <v>0</v>
      </c>
      <c r="R77" s="28">
        <f t="shared" si="93"/>
        <v>10532.444444444498</v>
      </c>
      <c r="S77" s="71">
        <f t="shared" si="94"/>
        <v>8901.388888888916</v>
      </c>
      <c r="T77" s="8">
        <f t="shared" si="113"/>
        <v>226666.66666667152</v>
      </c>
      <c r="U77" s="7">
        <f t="shared" si="95"/>
        <v>2508.4444444444985</v>
      </c>
      <c r="V77" s="71">
        <f t="shared" si="114"/>
        <v>1322.2222222222506</v>
      </c>
      <c r="W77" s="28">
        <f t="shared" si="96"/>
        <v>0</v>
      </c>
      <c r="X77" s="28">
        <f t="shared" si="97"/>
        <v>9591.7777777778319</v>
      </c>
      <c r="Y77" s="71">
        <f t="shared" si="98"/>
        <v>8405.5555555555839</v>
      </c>
      <c r="Z77" s="8">
        <f t="shared" si="115"/>
        <v>141666.6666666714</v>
      </c>
      <c r="AA77" s="7">
        <f t="shared" si="99"/>
        <v>1567.7777777778304</v>
      </c>
      <c r="AB77" s="71">
        <f t="shared" si="116"/>
        <v>826.38888888891654</v>
      </c>
      <c r="AC77" s="28">
        <f t="shared" si="100"/>
        <v>0</v>
      </c>
      <c r="AD77" s="28">
        <f t="shared" si="117"/>
        <v>8651.1111111111641</v>
      </c>
      <c r="AE77" s="71">
        <f t="shared" si="101"/>
        <v>7909.7222222222499</v>
      </c>
      <c r="AF77" s="8">
        <f t="shared" si="118"/>
        <v>56666.66666667143</v>
      </c>
      <c r="AG77" s="7">
        <f t="shared" si="102"/>
        <v>627.11111111116384</v>
      </c>
      <c r="AH77" s="71">
        <f t="shared" si="119"/>
        <v>330.55555555558334</v>
      </c>
      <c r="AI77" s="28">
        <f t="shared" si="103"/>
        <v>0</v>
      </c>
      <c r="AJ77" s="28">
        <f t="shared" si="104"/>
        <v>7710.4444444444971</v>
      </c>
      <c r="AK77" s="74">
        <f t="shared" si="105"/>
        <v>7413.888888888916</v>
      </c>
      <c r="AL77" s="12"/>
      <c r="AM77" s="12"/>
      <c r="AN77" s="12"/>
      <c r="AO77" s="12"/>
      <c r="AP77" s="12"/>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0" t="s">
        <v>71</v>
      </c>
      <c r="B78" s="8">
        <f t="shared" si="106"/>
        <v>474583.33333333768</v>
      </c>
      <c r="C78" s="7">
        <f t="shared" si="84"/>
        <v>5252.0555555556039</v>
      </c>
      <c r="D78" s="71">
        <f t="shared" si="107"/>
        <v>2768.4027777778033</v>
      </c>
      <c r="E78" s="28">
        <f t="shared" si="85"/>
        <v>0</v>
      </c>
      <c r="F78" s="28">
        <f t="shared" si="108"/>
        <v>12335.388888888938</v>
      </c>
      <c r="G78" s="71">
        <f t="shared" si="86"/>
        <v>9851.7361111111368</v>
      </c>
      <c r="H78" s="8">
        <f t="shared" si="109"/>
        <v>389583.33333333791</v>
      </c>
      <c r="I78" s="7">
        <f t="shared" si="87"/>
        <v>4311.3888888889396</v>
      </c>
      <c r="J78" s="71">
        <f t="shared" si="110"/>
        <v>2272.5694444444712</v>
      </c>
      <c r="K78" s="28">
        <f t="shared" si="88"/>
        <v>0</v>
      </c>
      <c r="L78" s="28">
        <f t="shared" si="89"/>
        <v>11394.722222222274</v>
      </c>
      <c r="M78" s="71">
        <f t="shared" si="90"/>
        <v>9355.9027777778047</v>
      </c>
      <c r="N78" s="8">
        <f t="shared" si="111"/>
        <v>304583.33333333815</v>
      </c>
      <c r="O78" s="7">
        <f t="shared" si="91"/>
        <v>3370.7222222222758</v>
      </c>
      <c r="P78" s="71">
        <f t="shared" si="112"/>
        <v>1776.7361111111393</v>
      </c>
      <c r="Q78" s="28">
        <f t="shared" si="92"/>
        <v>0</v>
      </c>
      <c r="R78" s="28">
        <f t="shared" si="93"/>
        <v>10454.055555555609</v>
      </c>
      <c r="S78" s="71">
        <f t="shared" si="94"/>
        <v>8860.0694444444725</v>
      </c>
      <c r="T78" s="8">
        <f t="shared" si="113"/>
        <v>219583.33333333817</v>
      </c>
      <c r="U78" s="7">
        <f t="shared" si="95"/>
        <v>2430.0555555556093</v>
      </c>
      <c r="V78" s="71">
        <f t="shared" si="114"/>
        <v>1280.902777777806</v>
      </c>
      <c r="W78" s="28">
        <f t="shared" si="96"/>
        <v>0</v>
      </c>
      <c r="X78" s="28">
        <f t="shared" si="97"/>
        <v>9513.3888888889414</v>
      </c>
      <c r="Y78" s="71">
        <f t="shared" si="98"/>
        <v>8364.2361111111386</v>
      </c>
      <c r="Z78" s="8">
        <f t="shared" si="115"/>
        <v>134583.33333333806</v>
      </c>
      <c r="AA78" s="7">
        <f t="shared" si="99"/>
        <v>1489.3888888889412</v>
      </c>
      <c r="AB78" s="71">
        <f t="shared" si="116"/>
        <v>785.06944444447208</v>
      </c>
      <c r="AC78" s="28">
        <f t="shared" si="100"/>
        <v>0</v>
      </c>
      <c r="AD78" s="28">
        <f t="shared" si="117"/>
        <v>8572.7222222222736</v>
      </c>
      <c r="AE78" s="71">
        <f t="shared" si="101"/>
        <v>7868.4027777778047</v>
      </c>
      <c r="AF78" s="8">
        <f t="shared" si="118"/>
        <v>49583.333333338094</v>
      </c>
      <c r="AG78" s="7">
        <f t="shared" si="102"/>
        <v>548.72222222227492</v>
      </c>
      <c r="AH78" s="71">
        <f t="shared" si="119"/>
        <v>289.23611111113888</v>
      </c>
      <c r="AI78" s="28">
        <f t="shared" si="103"/>
        <v>0</v>
      </c>
      <c r="AJ78" s="28">
        <f t="shared" si="104"/>
        <v>7632.0555555556075</v>
      </c>
      <c r="AK78" s="74">
        <f t="shared" si="105"/>
        <v>7372.5694444444716</v>
      </c>
      <c r="AL78" s="12"/>
      <c r="AM78" s="12"/>
      <c r="AN78" s="12"/>
      <c r="AO78" s="12"/>
      <c r="AP78" s="12"/>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0" t="s">
        <v>72</v>
      </c>
      <c r="B79" s="8">
        <f t="shared" si="106"/>
        <v>467500.00000000437</v>
      </c>
      <c r="C79" s="7">
        <f t="shared" si="84"/>
        <v>5173.6666666667152</v>
      </c>
      <c r="D79" s="71">
        <f t="shared" si="107"/>
        <v>2727.083333333359</v>
      </c>
      <c r="E79" s="28">
        <f t="shared" si="85"/>
        <v>0</v>
      </c>
      <c r="F79" s="28">
        <f t="shared" si="108"/>
        <v>12257.000000000047</v>
      </c>
      <c r="G79" s="71">
        <f t="shared" si="86"/>
        <v>9810.4166666666915</v>
      </c>
      <c r="H79" s="8">
        <f t="shared" si="109"/>
        <v>382500.0000000046</v>
      </c>
      <c r="I79" s="7">
        <f t="shared" si="87"/>
        <v>4233.0000000000509</v>
      </c>
      <c r="J79" s="71">
        <f t="shared" si="110"/>
        <v>2231.2500000000268</v>
      </c>
      <c r="K79" s="28">
        <f t="shared" si="88"/>
        <v>0</v>
      </c>
      <c r="L79" s="28">
        <f t="shared" si="89"/>
        <v>11316.333333333383</v>
      </c>
      <c r="M79" s="71">
        <f t="shared" si="90"/>
        <v>9314.5833333333594</v>
      </c>
      <c r="N79" s="8">
        <f t="shared" si="111"/>
        <v>297500.00000000483</v>
      </c>
      <c r="O79" s="7">
        <f t="shared" si="91"/>
        <v>3292.3333333333871</v>
      </c>
      <c r="P79" s="71">
        <f t="shared" si="112"/>
        <v>1735.4166666666949</v>
      </c>
      <c r="Q79" s="28">
        <f t="shared" si="92"/>
        <v>0</v>
      </c>
      <c r="R79" s="28">
        <f t="shared" si="93"/>
        <v>10375.666666666721</v>
      </c>
      <c r="S79" s="71">
        <f t="shared" si="94"/>
        <v>8818.7500000000273</v>
      </c>
      <c r="T79" s="8">
        <f t="shared" si="113"/>
        <v>212500.00000000483</v>
      </c>
      <c r="U79" s="7">
        <f t="shared" si="95"/>
        <v>2351.6666666667202</v>
      </c>
      <c r="V79" s="71">
        <f t="shared" si="114"/>
        <v>1239.5833333333617</v>
      </c>
      <c r="W79" s="28">
        <f t="shared" si="96"/>
        <v>0</v>
      </c>
      <c r="X79" s="28">
        <f t="shared" si="97"/>
        <v>9435.0000000000528</v>
      </c>
      <c r="Y79" s="71">
        <f t="shared" si="98"/>
        <v>8322.9166666666952</v>
      </c>
      <c r="Z79" s="8">
        <f t="shared" si="115"/>
        <v>127500.00000000473</v>
      </c>
      <c r="AA79" s="7">
        <f t="shared" si="99"/>
        <v>1411.0000000000525</v>
      </c>
      <c r="AB79" s="71">
        <f t="shared" si="116"/>
        <v>743.75000000002763</v>
      </c>
      <c r="AC79" s="28">
        <f t="shared" si="100"/>
        <v>0</v>
      </c>
      <c r="AD79" s="28">
        <f t="shared" si="117"/>
        <v>8494.3333333333849</v>
      </c>
      <c r="AE79" s="71">
        <f t="shared" si="101"/>
        <v>7827.0833333333603</v>
      </c>
      <c r="AF79" s="8">
        <f t="shared" si="118"/>
        <v>42500.000000004758</v>
      </c>
      <c r="AG79" s="7">
        <f t="shared" si="102"/>
        <v>470.33333333338601</v>
      </c>
      <c r="AH79" s="71">
        <f t="shared" si="119"/>
        <v>247.91666666669443</v>
      </c>
      <c r="AI79" s="28">
        <f t="shared" si="103"/>
        <v>0</v>
      </c>
      <c r="AJ79" s="28">
        <f t="shared" si="104"/>
        <v>7553.6666666667188</v>
      </c>
      <c r="AK79" s="74">
        <f t="shared" si="105"/>
        <v>7331.2500000000273</v>
      </c>
      <c r="AL79" s="12"/>
      <c r="AM79" s="12"/>
      <c r="AN79" s="12"/>
      <c r="AO79" s="12"/>
      <c r="AP79" s="12"/>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0" t="s">
        <v>73</v>
      </c>
      <c r="B80" s="8">
        <f t="shared" si="106"/>
        <v>460416.66666667105</v>
      </c>
      <c r="C80" s="7">
        <f t="shared" si="84"/>
        <v>5095.2777777778265</v>
      </c>
      <c r="D80" s="71">
        <f t="shared" si="107"/>
        <v>2685.7638888889146</v>
      </c>
      <c r="E80" s="28">
        <f t="shared" si="85"/>
        <v>0</v>
      </c>
      <c r="F80" s="28">
        <f t="shared" si="108"/>
        <v>12178.61111111116</v>
      </c>
      <c r="G80" s="71">
        <f t="shared" si="86"/>
        <v>9769.0972222222481</v>
      </c>
      <c r="H80" s="8">
        <f t="shared" si="109"/>
        <v>375416.66666667128</v>
      </c>
      <c r="I80" s="7">
        <f t="shared" si="87"/>
        <v>4154.6111111111622</v>
      </c>
      <c r="J80" s="71">
        <f t="shared" si="110"/>
        <v>2189.9305555555825</v>
      </c>
      <c r="K80" s="28">
        <f t="shared" si="88"/>
        <v>0</v>
      </c>
      <c r="L80" s="28">
        <f t="shared" si="89"/>
        <v>11237.944444444496</v>
      </c>
      <c r="M80" s="71">
        <f t="shared" si="90"/>
        <v>9273.263888888916</v>
      </c>
      <c r="N80" s="8">
        <f t="shared" si="111"/>
        <v>290416.66666667152</v>
      </c>
      <c r="O80" s="7">
        <f t="shared" si="91"/>
        <v>3213.9444444444985</v>
      </c>
      <c r="P80" s="71">
        <f t="shared" si="112"/>
        <v>1694.0972222222506</v>
      </c>
      <c r="Q80" s="28">
        <f t="shared" si="92"/>
        <v>0</v>
      </c>
      <c r="R80" s="28">
        <f t="shared" si="93"/>
        <v>10297.277777777832</v>
      </c>
      <c r="S80" s="71">
        <f t="shared" si="94"/>
        <v>8777.4305555555839</v>
      </c>
      <c r="T80" s="8">
        <f t="shared" si="113"/>
        <v>205416.66666667149</v>
      </c>
      <c r="U80" s="7">
        <f t="shared" si="95"/>
        <v>2273.2777777778315</v>
      </c>
      <c r="V80" s="71">
        <f t="shared" si="114"/>
        <v>1198.2638888889171</v>
      </c>
      <c r="W80" s="28">
        <f t="shared" si="96"/>
        <v>0</v>
      </c>
      <c r="X80" s="28">
        <f t="shared" si="97"/>
        <v>9356.6111111111641</v>
      </c>
      <c r="Y80" s="71">
        <f t="shared" si="98"/>
        <v>8281.5972222222499</v>
      </c>
      <c r="Z80" s="8">
        <f t="shared" si="115"/>
        <v>120416.6666666714</v>
      </c>
      <c r="AA80" s="7">
        <f t="shared" si="99"/>
        <v>1332.6111111111636</v>
      </c>
      <c r="AB80" s="71">
        <f t="shared" si="116"/>
        <v>702.43055555558317</v>
      </c>
      <c r="AC80" s="28">
        <f t="shared" si="100"/>
        <v>0</v>
      </c>
      <c r="AD80" s="28">
        <f t="shared" si="117"/>
        <v>8415.9444444444962</v>
      </c>
      <c r="AE80" s="71">
        <f t="shared" si="101"/>
        <v>7785.763888888916</v>
      </c>
      <c r="AF80" s="8">
        <f t="shared" si="118"/>
        <v>35416.666666671423</v>
      </c>
      <c r="AG80" s="7">
        <f t="shared" si="102"/>
        <v>391.94444444449709</v>
      </c>
      <c r="AH80" s="71">
        <f t="shared" si="119"/>
        <v>206.59722222224997</v>
      </c>
      <c r="AI80" s="28">
        <f t="shared" si="103"/>
        <v>0</v>
      </c>
      <c r="AJ80" s="28">
        <f t="shared" si="104"/>
        <v>7475.2777777778301</v>
      </c>
      <c r="AK80" s="74">
        <f t="shared" si="105"/>
        <v>7289.9305555555829</v>
      </c>
      <c r="AL80" s="12"/>
      <c r="AM80" s="12"/>
      <c r="AN80" s="12"/>
      <c r="AO80" s="12"/>
      <c r="AP80" s="12"/>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0" t="s">
        <v>74</v>
      </c>
      <c r="B81" s="8">
        <f t="shared" si="106"/>
        <v>453333.33333333774</v>
      </c>
      <c r="C81" s="7">
        <f t="shared" si="84"/>
        <v>5016.8888888889378</v>
      </c>
      <c r="D81" s="71">
        <f t="shared" si="107"/>
        <v>2644.4444444444703</v>
      </c>
      <c r="E81" s="28">
        <f t="shared" si="85"/>
        <v>0</v>
      </c>
      <c r="F81" s="28">
        <f t="shared" si="108"/>
        <v>12100.22222222227</v>
      </c>
      <c r="G81" s="71">
        <f t="shared" si="86"/>
        <v>9727.7777777778028</v>
      </c>
      <c r="H81" s="8">
        <f t="shared" si="109"/>
        <v>368333.33333333797</v>
      </c>
      <c r="I81" s="7">
        <f t="shared" si="87"/>
        <v>4076.222222222274</v>
      </c>
      <c r="J81" s="71">
        <f t="shared" si="110"/>
        <v>2148.6111111111381</v>
      </c>
      <c r="K81" s="28">
        <f t="shared" si="88"/>
        <v>0</v>
      </c>
      <c r="L81" s="28">
        <f t="shared" si="89"/>
        <v>11159.555555555607</v>
      </c>
      <c r="M81" s="71">
        <f t="shared" si="90"/>
        <v>9231.9444444444707</v>
      </c>
      <c r="N81" s="8">
        <f t="shared" si="111"/>
        <v>283333.3333333382</v>
      </c>
      <c r="O81" s="7">
        <f t="shared" si="91"/>
        <v>3135.5555555556098</v>
      </c>
      <c r="P81" s="71">
        <f t="shared" si="112"/>
        <v>1652.7777777778063</v>
      </c>
      <c r="Q81" s="28">
        <f t="shared" si="92"/>
        <v>0</v>
      </c>
      <c r="R81" s="28">
        <f t="shared" si="93"/>
        <v>10218.888888888943</v>
      </c>
      <c r="S81" s="71">
        <f t="shared" si="94"/>
        <v>8736.1111111111386</v>
      </c>
      <c r="T81" s="8">
        <f t="shared" si="113"/>
        <v>198333.33333333815</v>
      </c>
      <c r="U81" s="7">
        <f t="shared" si="95"/>
        <v>2194.8888888889423</v>
      </c>
      <c r="V81" s="71">
        <f t="shared" si="114"/>
        <v>1156.9444444444725</v>
      </c>
      <c r="W81" s="28">
        <f t="shared" si="96"/>
        <v>0</v>
      </c>
      <c r="X81" s="28">
        <f t="shared" si="97"/>
        <v>9278.2222222222754</v>
      </c>
      <c r="Y81" s="71">
        <f t="shared" si="98"/>
        <v>8240.2777777778065</v>
      </c>
      <c r="Z81" s="8">
        <f t="shared" si="115"/>
        <v>113333.33333333807</v>
      </c>
      <c r="AA81" s="7">
        <f t="shared" si="99"/>
        <v>1254.2222222222747</v>
      </c>
      <c r="AB81" s="71">
        <f t="shared" si="116"/>
        <v>661.11111111113883</v>
      </c>
      <c r="AC81" s="28">
        <f t="shared" si="100"/>
        <v>0</v>
      </c>
      <c r="AD81" s="28">
        <f t="shared" si="117"/>
        <v>8337.5555555556075</v>
      </c>
      <c r="AE81" s="71">
        <f t="shared" si="101"/>
        <v>7744.4444444444716</v>
      </c>
      <c r="AF81" s="8">
        <f t="shared" si="118"/>
        <v>28333.333333338091</v>
      </c>
      <c r="AG81" s="7">
        <f t="shared" si="102"/>
        <v>313.55555555560824</v>
      </c>
      <c r="AH81" s="71">
        <f t="shared" si="119"/>
        <v>165.27777777780554</v>
      </c>
      <c r="AI81" s="28">
        <f t="shared" si="103"/>
        <v>0</v>
      </c>
      <c r="AJ81" s="28">
        <f t="shared" si="104"/>
        <v>7396.8888888889414</v>
      </c>
      <c r="AK81" s="74">
        <f t="shared" si="105"/>
        <v>7248.6111111111386</v>
      </c>
      <c r="AL81" s="12"/>
      <c r="AM81" s="12"/>
      <c r="AN81" s="12"/>
      <c r="AO81" s="12"/>
      <c r="AP81" s="12"/>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0" t="s">
        <v>75</v>
      </c>
      <c r="B82" s="8">
        <f t="shared" si="106"/>
        <v>446250.00000000442</v>
      </c>
      <c r="C82" s="7">
        <f t="shared" si="84"/>
        <v>4938.5000000000491</v>
      </c>
      <c r="D82" s="71">
        <f t="shared" si="107"/>
        <v>2603.1250000000259</v>
      </c>
      <c r="E82" s="28">
        <f t="shared" si="85"/>
        <v>0</v>
      </c>
      <c r="F82" s="28">
        <f t="shared" si="108"/>
        <v>12021.833333333383</v>
      </c>
      <c r="G82" s="71">
        <f t="shared" si="86"/>
        <v>9686.4583333333594</v>
      </c>
      <c r="H82" s="8">
        <f t="shared" si="109"/>
        <v>361250.00000000466</v>
      </c>
      <c r="I82" s="7">
        <f t="shared" si="87"/>
        <v>3997.8333333333853</v>
      </c>
      <c r="J82" s="71">
        <f t="shared" si="110"/>
        <v>2107.2916666666938</v>
      </c>
      <c r="K82" s="28">
        <f t="shared" si="88"/>
        <v>0</v>
      </c>
      <c r="L82" s="28">
        <f t="shared" si="89"/>
        <v>11081.166666666719</v>
      </c>
      <c r="M82" s="71">
        <f t="shared" si="90"/>
        <v>9190.6250000000273</v>
      </c>
      <c r="N82" s="8">
        <f t="shared" si="111"/>
        <v>276250.00000000489</v>
      </c>
      <c r="O82" s="7">
        <f t="shared" si="91"/>
        <v>3057.1666666667211</v>
      </c>
      <c r="P82" s="71">
        <f t="shared" si="112"/>
        <v>1611.4583333333619</v>
      </c>
      <c r="Q82" s="28">
        <f t="shared" si="92"/>
        <v>0</v>
      </c>
      <c r="R82" s="28">
        <f t="shared" si="93"/>
        <v>10140.500000000055</v>
      </c>
      <c r="S82" s="71">
        <f t="shared" si="94"/>
        <v>8694.7916666666952</v>
      </c>
      <c r="T82" s="8">
        <f t="shared" si="113"/>
        <v>191250.0000000048</v>
      </c>
      <c r="U82" s="7">
        <f t="shared" si="95"/>
        <v>2116.5000000000532</v>
      </c>
      <c r="V82" s="71">
        <f t="shared" si="114"/>
        <v>1115.625000000028</v>
      </c>
      <c r="W82" s="28">
        <f t="shared" si="96"/>
        <v>0</v>
      </c>
      <c r="X82" s="28">
        <f t="shared" si="97"/>
        <v>9199.8333333333867</v>
      </c>
      <c r="Y82" s="71">
        <f t="shared" si="98"/>
        <v>8198.9583333333612</v>
      </c>
      <c r="Z82" s="8">
        <f t="shared" si="115"/>
        <v>106250.00000000474</v>
      </c>
      <c r="AA82" s="7">
        <f t="shared" si="99"/>
        <v>1175.833333333386</v>
      </c>
      <c r="AB82" s="71">
        <f t="shared" si="116"/>
        <v>619.79166666669437</v>
      </c>
      <c r="AC82" s="28">
        <f t="shared" si="100"/>
        <v>0</v>
      </c>
      <c r="AD82" s="28">
        <f t="shared" si="117"/>
        <v>8259.1666666667188</v>
      </c>
      <c r="AE82" s="71">
        <f t="shared" si="101"/>
        <v>7703.1250000000273</v>
      </c>
      <c r="AF82" s="8">
        <f t="shared" si="118"/>
        <v>21250.000000004758</v>
      </c>
      <c r="AG82" s="7">
        <f t="shared" si="102"/>
        <v>235.16666666671935</v>
      </c>
      <c r="AH82" s="71">
        <f t="shared" si="119"/>
        <v>123.9583333333611</v>
      </c>
      <c r="AI82" s="28">
        <f t="shared" si="103"/>
        <v>0</v>
      </c>
      <c r="AJ82" s="28">
        <f t="shared" si="104"/>
        <v>7318.5000000000528</v>
      </c>
      <c r="AK82" s="74">
        <f t="shared" si="105"/>
        <v>7207.2916666666943</v>
      </c>
      <c r="AL82" s="12"/>
      <c r="AM82" s="12"/>
      <c r="AN82" s="12"/>
      <c r="AO82" s="12"/>
      <c r="AP82" s="12"/>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 x14ac:dyDescent="0.25">
      <c r="A83" s="60" t="s">
        <v>76</v>
      </c>
      <c r="B83" s="8">
        <f t="shared" si="106"/>
        <v>439166.66666667111</v>
      </c>
      <c r="C83" s="7">
        <f t="shared" si="84"/>
        <v>4860.1111111111604</v>
      </c>
      <c r="D83" s="71">
        <f t="shared" si="107"/>
        <v>2561.8055555555816</v>
      </c>
      <c r="E83" s="28">
        <f t="shared" si="85"/>
        <v>0</v>
      </c>
      <c r="F83" s="28">
        <f t="shared" si="108"/>
        <v>11943.444444444493</v>
      </c>
      <c r="G83" s="71">
        <f t="shared" si="86"/>
        <v>9645.1388888889142</v>
      </c>
      <c r="H83" s="8">
        <f t="shared" si="109"/>
        <v>354166.66666667134</v>
      </c>
      <c r="I83" s="7">
        <f t="shared" si="87"/>
        <v>3919.4444444444966</v>
      </c>
      <c r="J83" s="71">
        <f t="shared" si="110"/>
        <v>2065.9722222222495</v>
      </c>
      <c r="K83" s="28">
        <f t="shared" si="88"/>
        <v>0</v>
      </c>
      <c r="L83" s="28">
        <f t="shared" si="89"/>
        <v>11002.77777777783</v>
      </c>
      <c r="M83" s="71">
        <f t="shared" si="90"/>
        <v>9149.305555555582</v>
      </c>
      <c r="N83" s="8">
        <f t="shared" si="111"/>
        <v>269166.66666667158</v>
      </c>
      <c r="O83" s="7">
        <f t="shared" si="91"/>
        <v>2978.7777777778324</v>
      </c>
      <c r="P83" s="71">
        <f t="shared" si="112"/>
        <v>1570.1388888889176</v>
      </c>
      <c r="Q83" s="28">
        <f t="shared" si="92"/>
        <v>0</v>
      </c>
      <c r="R83" s="28">
        <f t="shared" si="93"/>
        <v>10062.111111111166</v>
      </c>
      <c r="S83" s="71">
        <f t="shared" si="94"/>
        <v>8653.4722222222499</v>
      </c>
      <c r="T83" s="8">
        <f t="shared" si="113"/>
        <v>184166.66666667146</v>
      </c>
      <c r="U83" s="7">
        <f t="shared" si="95"/>
        <v>2038.1111111111643</v>
      </c>
      <c r="V83" s="71">
        <f t="shared" si="114"/>
        <v>1074.3055555555836</v>
      </c>
      <c r="W83" s="28">
        <f t="shared" si="96"/>
        <v>0</v>
      </c>
      <c r="X83" s="28">
        <f t="shared" si="97"/>
        <v>9121.444444444498</v>
      </c>
      <c r="Y83" s="71">
        <f t="shared" si="98"/>
        <v>8157.6388888889169</v>
      </c>
      <c r="Z83" s="8">
        <f t="shared" si="115"/>
        <v>99166.666666671415</v>
      </c>
      <c r="AA83" s="7">
        <f t="shared" si="99"/>
        <v>1097.4444444444971</v>
      </c>
      <c r="AB83" s="71">
        <f t="shared" si="116"/>
        <v>578.47222222224991</v>
      </c>
      <c r="AC83" s="28">
        <f t="shared" si="100"/>
        <v>0</v>
      </c>
      <c r="AD83" s="28">
        <f t="shared" si="117"/>
        <v>8180.7777777778301</v>
      </c>
      <c r="AE83" s="71">
        <f t="shared" si="101"/>
        <v>7661.8055555555829</v>
      </c>
      <c r="AF83" s="8">
        <f t="shared" si="118"/>
        <v>14166.666666671426</v>
      </c>
      <c r="AG83" s="7">
        <f t="shared" si="102"/>
        <v>156.77777777783047</v>
      </c>
      <c r="AH83" s="71">
        <f t="shared" si="119"/>
        <v>82.638888888916654</v>
      </c>
      <c r="AI83" s="28">
        <f t="shared" si="103"/>
        <v>0</v>
      </c>
      <c r="AJ83" s="28">
        <f t="shared" si="104"/>
        <v>7240.1111111111632</v>
      </c>
      <c r="AK83" s="74">
        <f t="shared" si="105"/>
        <v>7165.9722222222499</v>
      </c>
      <c r="AL83" s="12"/>
      <c r="AM83" s="12"/>
      <c r="AN83" s="12"/>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15" x14ac:dyDescent="0.25">
      <c r="A84" s="60" t="s">
        <v>77</v>
      </c>
      <c r="B84" s="8">
        <f t="shared" si="106"/>
        <v>432083.3333333378</v>
      </c>
      <c r="C84" s="7">
        <f t="shared" si="84"/>
        <v>4781.7222222222717</v>
      </c>
      <c r="D84" s="71">
        <f t="shared" si="107"/>
        <v>2520.4861111111372</v>
      </c>
      <c r="E84" s="28">
        <f t="shared" si="85"/>
        <v>0</v>
      </c>
      <c r="F84" s="28">
        <f t="shared" si="108"/>
        <v>11865.055555555606</v>
      </c>
      <c r="G84" s="71">
        <f t="shared" si="86"/>
        <v>9603.8194444444707</v>
      </c>
      <c r="H84" s="8">
        <f t="shared" si="109"/>
        <v>347083.33333333803</v>
      </c>
      <c r="I84" s="7">
        <f t="shared" si="87"/>
        <v>3841.055555555608</v>
      </c>
      <c r="J84" s="71">
        <f t="shared" si="110"/>
        <v>2024.6527777778053</v>
      </c>
      <c r="K84" s="28">
        <f t="shared" si="88"/>
        <v>0</v>
      </c>
      <c r="L84" s="28">
        <f t="shared" si="89"/>
        <v>10924.388888888941</v>
      </c>
      <c r="M84" s="71">
        <f t="shared" si="90"/>
        <v>9107.9861111111386</v>
      </c>
      <c r="N84" s="8">
        <f t="shared" si="111"/>
        <v>262083.33333333823</v>
      </c>
      <c r="O84" s="7">
        <f t="shared" si="91"/>
        <v>2900.3888888889433</v>
      </c>
      <c r="P84" s="71">
        <f t="shared" si="112"/>
        <v>1528.819444444473</v>
      </c>
      <c r="Q84" s="28">
        <f t="shared" si="92"/>
        <v>0</v>
      </c>
      <c r="R84" s="28">
        <f t="shared" si="93"/>
        <v>9983.7222222222772</v>
      </c>
      <c r="S84" s="71">
        <f t="shared" si="94"/>
        <v>8612.1527777778065</v>
      </c>
      <c r="T84" s="8">
        <f t="shared" si="113"/>
        <v>177083.33333333812</v>
      </c>
      <c r="U84" s="7">
        <f t="shared" si="95"/>
        <v>1959.7222222222754</v>
      </c>
      <c r="V84" s="71">
        <f t="shared" si="114"/>
        <v>1032.9861111111391</v>
      </c>
      <c r="W84" s="28">
        <f t="shared" si="96"/>
        <v>0</v>
      </c>
      <c r="X84" s="28">
        <f t="shared" si="97"/>
        <v>9043.0555555556093</v>
      </c>
      <c r="Y84" s="71">
        <f t="shared" si="98"/>
        <v>8116.3194444444725</v>
      </c>
      <c r="Z84" s="8">
        <f t="shared" si="115"/>
        <v>92083.333333338087</v>
      </c>
      <c r="AA84" s="7">
        <f t="shared" si="99"/>
        <v>1019.0555555556082</v>
      </c>
      <c r="AB84" s="71">
        <f t="shared" si="116"/>
        <v>537.15277777780557</v>
      </c>
      <c r="AC84" s="28">
        <f t="shared" si="100"/>
        <v>0</v>
      </c>
      <c r="AD84" s="28">
        <f t="shared" si="117"/>
        <v>8102.3888888889414</v>
      </c>
      <c r="AE84" s="71">
        <f t="shared" si="101"/>
        <v>7620.4861111111386</v>
      </c>
      <c r="AF84" s="8">
        <f t="shared" si="118"/>
        <v>7083.3333333380933</v>
      </c>
      <c r="AG84" s="7">
        <f t="shared" si="102"/>
        <v>78.388888888941565</v>
      </c>
      <c r="AH84" s="71">
        <f t="shared" si="119"/>
        <v>41.319444444472211</v>
      </c>
      <c r="AI84" s="28">
        <f t="shared" si="103"/>
        <v>3086</v>
      </c>
      <c r="AJ84" s="28">
        <f t="shared" si="104"/>
        <v>10247.722222222274</v>
      </c>
      <c r="AK84" s="74">
        <f t="shared" si="105"/>
        <v>10210.652777777805</v>
      </c>
      <c r="AL84" s="12"/>
      <c r="AM84" s="12"/>
      <c r="AN84" s="12"/>
      <c r="AO84" s="12"/>
      <c r="AP84" s="12"/>
      <c r="AQ84" s="12"/>
      <c r="AR84" s="12"/>
      <c r="AS84" s="12"/>
      <c r="AT84" s="12"/>
      <c r="AU84" s="12"/>
      <c r="AV84" s="12"/>
      <c r="AW84" s="12"/>
      <c r="AX84" s="12"/>
      <c r="AY84" s="12"/>
      <c r="AZ84" s="12"/>
      <c r="BA84" s="12"/>
      <c r="BB84" s="12"/>
      <c r="BC84" s="12"/>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row>
    <row r="85" spans="1:260" s="2" customFormat="1" ht="15.75" thickBot="1" x14ac:dyDescent="0.3">
      <c r="A85" s="29" t="s">
        <v>19</v>
      </c>
      <c r="B85" s="10"/>
      <c r="C85" s="11">
        <f>SUM(C73:C84)</f>
        <v>62554.333333333903</v>
      </c>
      <c r="D85" s="72">
        <f>SUM(D73:D84)</f>
        <v>32972.91666666697</v>
      </c>
      <c r="E85" s="30">
        <f>SUM(E73:E84)</f>
        <v>5200</v>
      </c>
      <c r="F85" s="30">
        <f>SUM(F73:F84)</f>
        <v>152754.3333333339</v>
      </c>
      <c r="G85" s="73">
        <f>SUM(G73:G84)</f>
        <v>123172.91666666695</v>
      </c>
      <c r="H85" s="10"/>
      <c r="I85" s="11">
        <f>SUM(I73:I84)</f>
        <v>51266.333333333947</v>
      </c>
      <c r="J85" s="72">
        <f>SUM(J73:J84)</f>
        <v>27022.916666666988</v>
      </c>
      <c r="K85" s="30">
        <f>SUM(K73:K84)</f>
        <v>5200</v>
      </c>
      <c r="L85" s="30">
        <f>SUM(L73:L84)</f>
        <v>141466.33333333393</v>
      </c>
      <c r="M85" s="73">
        <f>SUM(M73:M84)</f>
        <v>117222.91666666698</v>
      </c>
      <c r="N85" s="10"/>
      <c r="O85" s="11">
        <f>SUM(O73:O84)</f>
        <v>39978.333333333976</v>
      </c>
      <c r="P85" s="72">
        <f>SUM(P73:P84)</f>
        <v>21072.916666667003</v>
      </c>
      <c r="Q85" s="30">
        <f>SUM(Q73:Q84)</f>
        <v>5200</v>
      </c>
      <c r="R85" s="30">
        <f>SUM(R73:R84)</f>
        <v>130178.33333333398</v>
      </c>
      <c r="S85" s="73">
        <f>SUM(S73:S84)</f>
        <v>111272.91666666701</v>
      </c>
      <c r="T85" s="10"/>
      <c r="U85" s="11">
        <f>SUM(U73:U84)</f>
        <v>28690.333333333976</v>
      </c>
      <c r="V85" s="72">
        <f>SUM(V73:V84)</f>
        <v>15122.916666667006</v>
      </c>
      <c r="W85" s="30">
        <f>SUM(W73:W84)</f>
        <v>5200</v>
      </c>
      <c r="X85" s="30">
        <f>SUM(X73:X84)</f>
        <v>118890.33333333397</v>
      </c>
      <c r="Y85" s="73">
        <f>SUM(Y73:Y84)</f>
        <v>105322.91666666701</v>
      </c>
      <c r="Z85" s="10"/>
      <c r="AA85" s="11">
        <f>SUM(AA73:AA84)</f>
        <v>17402.333333333969</v>
      </c>
      <c r="AB85" s="72">
        <f>SUM(AB73:AB84)</f>
        <v>9172.9166666669989</v>
      </c>
      <c r="AC85" s="30">
        <f>SUM(AC73:AC84)</f>
        <v>5200</v>
      </c>
      <c r="AD85" s="30">
        <f>SUM(AD73:AD84)</f>
        <v>107602.33333333395</v>
      </c>
      <c r="AE85" s="73">
        <f>SUM(AE73:AE84)</f>
        <v>99372.916666666977</v>
      </c>
      <c r="AF85" s="10"/>
      <c r="AG85" s="11">
        <f>SUM(AG73:AG84)</f>
        <v>6114.3333333339651</v>
      </c>
      <c r="AH85" s="72">
        <f>SUM(AH73:AH84)</f>
        <v>3222.9166666670003</v>
      </c>
      <c r="AI85" s="30">
        <f>SUM(AI73:AI84)</f>
        <v>8286</v>
      </c>
      <c r="AJ85" s="30">
        <f>SUM(AJ73:AJ84)</f>
        <v>99400.333333333969</v>
      </c>
      <c r="AK85" s="76">
        <f>SUM(AK73:AK84)</f>
        <v>96508.916666667006</v>
      </c>
      <c r="AL85" s="12"/>
      <c r="AM85" s="12"/>
      <c r="AN85" s="12"/>
      <c r="AO85" s="12"/>
      <c r="AP85" s="12"/>
      <c r="AQ85" s="12"/>
      <c r="AR85" s="12"/>
      <c r="AS85" s="12"/>
      <c r="AT85" s="12"/>
      <c r="AU85" s="12"/>
      <c r="AV85" s="12"/>
      <c r="AW85" s="12"/>
      <c r="AX85" s="12"/>
      <c r="AY85" s="12"/>
      <c r="AZ85" s="12"/>
      <c r="BA85" s="12"/>
      <c r="BB85" s="12"/>
      <c r="BC85" s="12"/>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row>
    <row r="86" spans="1:260" s="1" customFormat="1" ht="34.5" customHeight="1" x14ac:dyDescent="0.25">
      <c r="A86" s="41"/>
      <c r="B86" s="41"/>
      <c r="C86" s="41"/>
      <c r="D86" s="41"/>
      <c r="E86" s="41"/>
      <c r="F86" s="41"/>
      <c r="G86" s="41"/>
      <c r="H86" s="41"/>
      <c r="I86" s="41"/>
      <c r="J86" s="41"/>
      <c r="K86" s="41"/>
      <c r="L86" s="41"/>
      <c r="M86" s="229" t="s">
        <v>109</v>
      </c>
      <c r="N86" s="229"/>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12"/>
      <c r="AQ86" s="12"/>
      <c r="AR86" s="12"/>
      <c r="AS86" s="12"/>
      <c r="AT86" s="12"/>
      <c r="AU86" s="12"/>
      <c r="AV86" s="12"/>
      <c r="AW86" s="12"/>
      <c r="AX86" s="12"/>
      <c r="AY86" s="12"/>
      <c r="AZ86" s="12"/>
      <c r="BA86" s="12"/>
      <c r="BB86" s="12"/>
      <c r="BC86" s="12"/>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row>
    <row r="87" spans="1:260" s="2" customFormat="1" ht="48" customHeight="1" x14ac:dyDescent="0.25">
      <c r="A87" s="41"/>
      <c r="B87" s="41"/>
      <c r="C87" s="41"/>
      <c r="D87" s="41"/>
      <c r="E87" s="41"/>
      <c r="F87" s="41"/>
      <c r="G87" s="41"/>
      <c r="H87" s="41"/>
      <c r="I87" s="41"/>
      <c r="J87" s="41"/>
      <c r="K87" s="41"/>
      <c r="L87" s="41"/>
      <c r="M87" s="77" t="s">
        <v>110</v>
      </c>
      <c r="N87" s="78" t="s">
        <v>111</v>
      </c>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12"/>
      <c r="AQ87" s="12"/>
      <c r="AR87" s="12"/>
      <c r="AS87" s="12"/>
      <c r="AT87" s="12"/>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60" s="2" customFormat="1" ht="42.75" customHeight="1" x14ac:dyDescent="0.25">
      <c r="A88" s="126" t="s">
        <v>78</v>
      </c>
      <c r="B88" s="126"/>
      <c r="C88" s="126"/>
      <c r="D88" s="126"/>
      <c r="E88" s="126"/>
      <c r="F88" s="126"/>
      <c r="G88" s="126"/>
      <c r="H88" s="126"/>
      <c r="I88" s="126"/>
      <c r="J88" s="126"/>
      <c r="K88" s="126"/>
      <c r="L88" s="126"/>
      <c r="M88" s="40">
        <f>M89+M90</f>
        <v>2487885.1666666786</v>
      </c>
      <c r="N88" s="40">
        <f>N89+N90</f>
        <v>1349800.3333333395</v>
      </c>
      <c r="O88" s="41"/>
      <c r="P88" s="41"/>
      <c r="Q88" s="41"/>
      <c r="R88" s="41"/>
      <c r="S88" s="41"/>
      <c r="T88" s="41"/>
      <c r="U88" s="41"/>
      <c r="V88" s="41"/>
      <c r="W88" s="41"/>
      <c r="X88" s="41"/>
      <c r="Y88" s="41"/>
      <c r="Z88" s="41"/>
      <c r="AA88" s="41"/>
      <c r="AB88" s="41"/>
      <c r="AC88" s="41"/>
      <c r="AD88" s="41"/>
      <c r="AE88" s="41"/>
      <c r="AF88" s="41"/>
      <c r="AG88" s="41"/>
      <c r="AH88" s="41"/>
      <c r="AI88" s="41"/>
      <c r="AJ88" s="41"/>
      <c r="AK88" s="12"/>
      <c r="AL88" s="12"/>
      <c r="AM88" s="12"/>
      <c r="AN88" s="12"/>
      <c r="AO88" s="12"/>
      <c r="AP88" s="12"/>
      <c r="AQ88" s="12"/>
      <c r="AR88" s="12"/>
      <c r="AS88" s="12"/>
      <c r="AT88" s="12"/>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60" s="2" customFormat="1" ht="30.75" customHeight="1" x14ac:dyDescent="0.25">
      <c r="A89" s="126" t="s">
        <v>79</v>
      </c>
      <c r="B89" s="126"/>
      <c r="C89" s="126"/>
      <c r="D89" s="126"/>
      <c r="E89" s="126"/>
      <c r="F89" s="126"/>
      <c r="G89" s="126"/>
      <c r="H89" s="126"/>
      <c r="I89" s="126"/>
      <c r="J89" s="126"/>
      <c r="K89" s="126"/>
      <c r="L89" s="126"/>
      <c r="M89" s="40">
        <f>C55+I55+O55+U55+AA55+AG55+AM55+C70+I70+O70+U70+AA70+AG70+AM70+C85+I85+O85+U85+AA85+AG85+AM85+$L$25*sumkred2+$L$26+$L$27*sumkred2</f>
        <v>2341543.1666666786</v>
      </c>
      <c r="N89" s="40">
        <f>D55+J55+P55+V55+AB55+AH55+AN55+D70+J70+P70+V70+AB70+AH70+AN70+D85+J85+P85+V85+AB85+AH85+AN85+$L$25*sumkred2+$L$26+$L$27*sumkred2</f>
        <v>1203458.3333333395</v>
      </c>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60" s="2" customFormat="1" ht="30.75" customHeight="1" x14ac:dyDescent="0.25">
      <c r="A90" s="126" t="s">
        <v>80</v>
      </c>
      <c r="B90" s="126"/>
      <c r="C90" s="126"/>
      <c r="D90" s="126"/>
      <c r="E90" s="126"/>
      <c r="F90" s="126"/>
      <c r="G90" s="126"/>
      <c r="H90" s="126"/>
      <c r="I90" s="126"/>
      <c r="J90" s="126"/>
      <c r="K90" s="126"/>
      <c r="L90" s="126"/>
      <c r="M90" s="40">
        <f>E55+K55+Q55+W55+AC55+AI55+AO55+E70+K70+Q70+W70+AC70+AI70+AO70+E85+K85+Q85+W85+AC85+AI85+AO85-($L$25*sumkred2+$L$26+$L$27*sumkred2)</f>
        <v>146342</v>
      </c>
      <c r="N90" s="40">
        <f>E55+K55+Q55+W55+AC55+AI55+AO55+E70+K70+Q70+W70+AC70+AI70+AO70+E85+K85+Q85+W85+AC85+AI85+AO85-($L$25*sumkred2+$L$26+$L$27*sumkred2)</f>
        <v>146342</v>
      </c>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60" s="2" customFormat="1" ht="29.25" customHeight="1" x14ac:dyDescent="0.25">
      <c r="A91" s="126" t="s">
        <v>5</v>
      </c>
      <c r="B91" s="126"/>
      <c r="C91" s="126"/>
      <c r="D91" s="126"/>
      <c r="E91" s="126"/>
      <c r="F91" s="126"/>
      <c r="G91" s="126"/>
      <c r="H91" s="126"/>
      <c r="I91" s="126"/>
      <c r="J91" s="126"/>
      <c r="K91" s="126"/>
      <c r="L91" s="126"/>
      <c r="M91" s="40">
        <f>F55+L55+R55+X55+AD55+AJ55+AP55+F70+L70+R70+X70+AD70+AJ70+AP70+F85+L85+R85+X85+AD85+AJ85</f>
        <v>4187885.1666666791</v>
      </c>
      <c r="N91" s="40">
        <f>G55+M55+S55+Y55+AE55+AK55+AQ55+G70+M70+S70+Y70+AE70+AK70+AQ70+G85+M85+S85+Y85+AE85+AK85</f>
        <v>3049800.3333333395</v>
      </c>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60" s="2" customFormat="1" ht="25.5" customHeight="1" x14ac:dyDescent="0.25">
      <c r="A92" s="221" t="s">
        <v>81</v>
      </c>
      <c r="B92" s="221"/>
      <c r="C92" s="221"/>
      <c r="D92" s="221"/>
      <c r="E92" s="221"/>
      <c r="F92" s="221"/>
      <c r="G92" s="221"/>
      <c r="H92" s="221"/>
      <c r="I92" s="221"/>
      <c r="J92" s="221"/>
      <c r="K92" s="221"/>
      <c r="L92" s="221"/>
      <c r="M92" s="52">
        <f ca="1">XIRR(C102:C342,B102:B342)</f>
        <v>0.16160994172096255</v>
      </c>
      <c r="N92" s="52">
        <f ca="1">XIRR(D102:D342,B102:B342)</f>
        <v>8.2452210783958438E-2</v>
      </c>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60" s="2" customFormat="1" ht="45.75" customHeight="1" x14ac:dyDescent="0.25">
      <c r="A93" s="126" t="s">
        <v>82</v>
      </c>
      <c r="B93" s="126"/>
      <c r="C93" s="126"/>
      <c r="D93" s="126"/>
      <c r="E93" s="126"/>
      <c r="F93" s="126"/>
      <c r="G93" s="126"/>
      <c r="H93" s="126"/>
      <c r="I93" s="126"/>
      <c r="J93" s="126"/>
      <c r="K93" s="126"/>
      <c r="L93" s="126"/>
      <c r="M93" s="126"/>
      <c r="N93" s="222"/>
      <c r="O93" s="222"/>
      <c r="P93" s="222"/>
      <c r="Q93" s="222"/>
      <c r="R93" s="41"/>
      <c r="S93" s="41"/>
      <c r="T93" s="41"/>
      <c r="U93" s="41"/>
      <c r="V93" s="41"/>
      <c r="W93" s="41"/>
      <c r="X93" s="41"/>
      <c r="Y93" s="41"/>
      <c r="Z93" s="41"/>
      <c r="AA93" s="41"/>
      <c r="AB93" s="41"/>
      <c r="AC93" s="41"/>
      <c r="AD93" s="41"/>
      <c r="AE93" s="41"/>
      <c r="AF93" s="41"/>
      <c r="AG93" s="41"/>
      <c r="AH93" s="41"/>
      <c r="AI93" s="41"/>
      <c r="AJ93" s="41"/>
      <c r="AK93" s="41"/>
      <c r="AL93" s="41"/>
      <c r="AM93" s="41"/>
      <c r="AN93" s="41"/>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60" s="2" customFormat="1" ht="54" customHeight="1" x14ac:dyDescent="0.25">
      <c r="A94" s="126" t="s">
        <v>83</v>
      </c>
      <c r="B94" s="126"/>
      <c r="C94" s="126"/>
      <c r="D94" s="126"/>
      <c r="E94" s="126"/>
      <c r="F94" s="126"/>
      <c r="G94" s="126"/>
      <c r="H94" s="126"/>
      <c r="I94" s="126"/>
      <c r="J94" s="126"/>
      <c r="K94" s="126"/>
      <c r="L94" s="126"/>
      <c r="M94" s="126"/>
      <c r="N94" s="126"/>
      <c r="O94" s="126"/>
      <c r="P94" s="126"/>
      <c r="Q94" s="126"/>
      <c r="R94" s="41"/>
      <c r="S94" s="41"/>
      <c r="T94" s="41"/>
      <c r="U94" s="41"/>
      <c r="V94" s="41"/>
      <c r="W94" s="41"/>
      <c r="X94" s="41"/>
      <c r="Y94" s="41"/>
      <c r="Z94" s="41"/>
      <c r="AA94" s="41"/>
      <c r="AB94" s="41"/>
      <c r="AC94" s="41"/>
      <c r="AD94" s="41"/>
      <c r="AE94" s="41"/>
      <c r="AF94" s="41"/>
      <c r="AG94" s="41"/>
      <c r="AH94" s="41"/>
      <c r="AI94" s="41"/>
      <c r="AJ94" s="41"/>
      <c r="AK94" s="41"/>
      <c r="AL94" s="41"/>
      <c r="AM94" s="41"/>
      <c r="AN94" s="41"/>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60" s="2" customFormat="1" ht="39.75" customHeight="1" x14ac:dyDescent="0.25">
      <c r="A95" s="126" t="s">
        <v>84</v>
      </c>
      <c r="B95" s="126"/>
      <c r="C95" s="126"/>
      <c r="D95" s="126"/>
      <c r="E95" s="126"/>
      <c r="F95" s="126"/>
      <c r="G95" s="126"/>
      <c r="H95" s="126"/>
      <c r="I95" s="126"/>
      <c r="J95" s="126"/>
      <c r="K95" s="126"/>
      <c r="L95" s="126"/>
      <c r="M95" s="126"/>
      <c r="N95" s="126"/>
      <c r="O95" s="126"/>
      <c r="P95" s="126"/>
      <c r="Q95" s="126"/>
      <c r="R95" s="41"/>
      <c r="S95" s="41"/>
      <c r="T95" s="41"/>
      <c r="U95" s="41"/>
      <c r="V95" s="41"/>
      <c r="W95" s="41"/>
      <c r="X95" s="41"/>
      <c r="Y95" s="41"/>
      <c r="Z95" s="41"/>
      <c r="AA95" s="41"/>
      <c r="AB95" s="41"/>
      <c r="AC95" s="41"/>
      <c r="AD95" s="41"/>
      <c r="AE95" s="41"/>
      <c r="AF95" s="41"/>
      <c r="AG95" s="41"/>
      <c r="AH95" s="41"/>
      <c r="AI95" s="41"/>
      <c r="AJ95" s="41"/>
      <c r="AK95" s="41"/>
      <c r="AL95" s="41"/>
      <c r="AM95" s="41"/>
      <c r="AN95" s="41"/>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60" s="2" customFormat="1" ht="15"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s="2" customFormat="1" ht="33.75" customHeight="1" x14ac:dyDescent="0.25">
      <c r="A97" s="127" t="s">
        <v>9</v>
      </c>
      <c r="B97" s="127"/>
      <c r="C97" s="223">
        <f ca="1">TODAY()</f>
        <v>44265</v>
      </c>
      <c r="D97" s="223"/>
      <c r="E97" s="223"/>
      <c r="F97" s="223"/>
      <c r="G97" s="223"/>
      <c r="H97" s="223"/>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ht="15"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row>
    <row r="99" spans="1:258" s="2" customFormat="1" ht="30" customHeight="1" x14ac:dyDescent="0.25">
      <c r="A99" s="129" t="s">
        <v>10</v>
      </c>
      <c r="B99" s="129"/>
      <c r="C99" s="130"/>
      <c r="D99" s="130"/>
      <c r="E99" s="130"/>
      <c r="F99" s="130"/>
      <c r="G99" s="130"/>
      <c r="H99" s="130"/>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s="2" customFormat="1" ht="15.75" customHeight="1" x14ac:dyDescent="0.25">
      <c r="A100" s="129"/>
      <c r="B100" s="129"/>
      <c r="C100" s="127" t="s">
        <v>46</v>
      </c>
      <c r="D100" s="127"/>
      <c r="E100" s="127"/>
      <c r="F100" s="127"/>
      <c r="G100" s="127"/>
      <c r="H100" s="127"/>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2" spans="1:258" s="2" customFormat="1" ht="15" hidden="1" x14ac:dyDescent="0.25">
      <c r="B102" s="36">
        <f ca="1">TODAY()</f>
        <v>44265</v>
      </c>
      <c r="C102" s="23">
        <f>-sumkred2+E43</f>
        <v>-1647044</v>
      </c>
      <c r="D102" s="23">
        <f>-sumkred2+E43</f>
        <v>-1647044</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s="2" customFormat="1" ht="15" hidden="1" x14ac:dyDescent="0.25">
      <c r="A103" s="4">
        <v>1</v>
      </c>
      <c r="B103" s="37">
        <f ca="1">EDATE(B102,1)</f>
        <v>44296</v>
      </c>
      <c r="C103" s="38">
        <f>F43-E43</f>
        <v>28786.666666666672</v>
      </c>
      <c r="D103" s="38">
        <f>G43-E43</f>
        <v>17000</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row>
    <row r="104" spans="1:258" s="2" customFormat="1" ht="15" hidden="1" x14ac:dyDescent="0.25">
      <c r="A104" s="4">
        <v>2</v>
      </c>
      <c r="B104" s="37">
        <f ca="1">EDATE(B103,1)</f>
        <v>44326</v>
      </c>
      <c r="C104" s="38">
        <f t="shared" ref="C104:C114" si="120">F44</f>
        <v>28696.236111111113</v>
      </c>
      <c r="D104" s="38">
        <f t="shared" ref="D104:D114" si="121">G44</f>
        <v>16958.680555555555</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row>
    <row r="105" spans="1:258" s="2" customFormat="1" ht="15" hidden="1" x14ac:dyDescent="0.25">
      <c r="A105" s="4">
        <v>3</v>
      </c>
      <c r="B105" s="37">
        <f t="shared" ref="B105:B168" ca="1" si="122">EDATE(B104,1)</f>
        <v>44357</v>
      </c>
      <c r="C105" s="38">
        <f t="shared" si="120"/>
        <v>28605.805555555558</v>
      </c>
      <c r="D105" s="38">
        <f t="shared" si="121"/>
        <v>16917.361111111113</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row>
    <row r="106" spans="1:258" s="2" customFormat="1" ht="15" hidden="1" x14ac:dyDescent="0.25">
      <c r="A106" s="4">
        <v>4</v>
      </c>
      <c r="B106" s="37">
        <f t="shared" ca="1" si="122"/>
        <v>44387</v>
      </c>
      <c r="C106" s="38">
        <f t="shared" si="120"/>
        <v>28515.375000000004</v>
      </c>
      <c r="D106" s="38">
        <f t="shared" si="121"/>
        <v>16876.041666666668</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row>
    <row r="107" spans="1:258" s="2" customFormat="1" ht="15" hidden="1" x14ac:dyDescent="0.25">
      <c r="A107" s="4">
        <v>5</v>
      </c>
      <c r="B107" s="37">
        <f t="shared" ca="1" si="122"/>
        <v>44418</v>
      </c>
      <c r="C107" s="38">
        <f t="shared" si="120"/>
        <v>28424.944444444449</v>
      </c>
      <c r="D107" s="38">
        <f t="shared" si="121"/>
        <v>16834.722222222223</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row>
    <row r="108" spans="1:258" s="2" customFormat="1" ht="15" hidden="1" x14ac:dyDescent="0.25">
      <c r="A108" s="4">
        <v>6</v>
      </c>
      <c r="B108" s="37">
        <f t="shared" ca="1" si="122"/>
        <v>44449</v>
      </c>
      <c r="C108" s="38">
        <f t="shared" si="120"/>
        <v>28334.513888888894</v>
      </c>
      <c r="D108" s="38">
        <f t="shared" si="121"/>
        <v>16793.402777777781</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row>
    <row r="109" spans="1:258" s="2" customFormat="1" ht="15" hidden="1" x14ac:dyDescent="0.25">
      <c r="A109" s="4">
        <v>7</v>
      </c>
      <c r="B109" s="37">
        <f t="shared" ca="1" si="122"/>
        <v>44479</v>
      </c>
      <c r="C109" s="38">
        <f t="shared" si="120"/>
        <v>28244.083333333339</v>
      </c>
      <c r="D109" s="38">
        <f t="shared" si="121"/>
        <v>16752.083333333336</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row>
    <row r="110" spans="1:258" s="2" customFormat="1" ht="15" hidden="1" x14ac:dyDescent="0.25">
      <c r="A110" s="4">
        <v>8</v>
      </c>
      <c r="B110" s="37">
        <f t="shared" ca="1" si="122"/>
        <v>44510</v>
      </c>
      <c r="C110" s="38">
        <f t="shared" si="120"/>
        <v>28153.652777777785</v>
      </c>
      <c r="D110" s="38">
        <f t="shared" si="121"/>
        <v>16710.763888888891</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row>
    <row r="111" spans="1:258" s="2" customFormat="1" ht="15" hidden="1" x14ac:dyDescent="0.25">
      <c r="A111" s="4">
        <v>9</v>
      </c>
      <c r="B111" s="37">
        <f t="shared" ca="1" si="122"/>
        <v>44540</v>
      </c>
      <c r="C111" s="38">
        <f t="shared" si="120"/>
        <v>28063.22222222223</v>
      </c>
      <c r="D111" s="38">
        <f t="shared" si="121"/>
        <v>16669.444444444449</v>
      </c>
      <c r="E111" s="2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row>
    <row r="112" spans="1:258" s="2" customFormat="1" ht="15" hidden="1" x14ac:dyDescent="0.25">
      <c r="A112" s="4">
        <v>10</v>
      </c>
      <c r="B112" s="37">
        <f t="shared" ca="1" si="122"/>
        <v>44571</v>
      </c>
      <c r="C112" s="38">
        <f t="shared" si="120"/>
        <v>27972.791666666675</v>
      </c>
      <c r="D112" s="38">
        <f t="shared" si="121"/>
        <v>16628.125000000004</v>
      </c>
      <c r="E112" s="2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row>
    <row r="113" spans="1:257" s="2" customFormat="1" ht="15" hidden="1" x14ac:dyDescent="0.25">
      <c r="A113" s="4">
        <v>11</v>
      </c>
      <c r="B113" s="37">
        <f t="shared" ca="1" si="122"/>
        <v>44602</v>
      </c>
      <c r="C113" s="38">
        <f t="shared" si="120"/>
        <v>27882.36111111112</v>
      </c>
      <c r="D113" s="38">
        <f t="shared" si="121"/>
        <v>16586.805555555562</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row>
    <row r="114" spans="1:257" s="2" customFormat="1" ht="15" hidden="1" x14ac:dyDescent="0.25">
      <c r="A114" s="4">
        <v>12</v>
      </c>
      <c r="B114" s="37">
        <f t="shared" ca="1" si="122"/>
        <v>44630</v>
      </c>
      <c r="C114" s="38">
        <f t="shared" si="120"/>
        <v>27791.930555555566</v>
      </c>
      <c r="D114" s="38">
        <f t="shared" si="121"/>
        <v>16545.486111111117</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row>
    <row r="115" spans="1:257" s="2" customFormat="1" ht="15" hidden="1" x14ac:dyDescent="0.25">
      <c r="A115" s="2">
        <v>13</v>
      </c>
      <c r="B115" s="36">
        <f t="shared" ca="1" si="122"/>
        <v>44661</v>
      </c>
      <c r="C115" s="23">
        <f t="shared" ref="C115:C126" si="123">L43</f>
        <v>32901.500000000015</v>
      </c>
      <c r="D115" s="23">
        <f t="shared" ref="D115:D126" si="124">M43</f>
        <v>21704.166666666672</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row>
    <row r="116" spans="1:257" s="2" customFormat="1" ht="15" hidden="1" x14ac:dyDescent="0.25">
      <c r="A116" s="2">
        <v>14</v>
      </c>
      <c r="B116" s="36">
        <f t="shared" ca="1" si="122"/>
        <v>44691</v>
      </c>
      <c r="C116" s="23">
        <f t="shared" si="123"/>
        <v>27611.069444444456</v>
      </c>
      <c r="D116" s="23">
        <f t="shared" si="124"/>
        <v>16462.84722222223</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row>
    <row r="117" spans="1:257" s="2" customFormat="1" ht="15" hidden="1" x14ac:dyDescent="0.25">
      <c r="A117" s="2">
        <v>15</v>
      </c>
      <c r="B117" s="36">
        <f t="shared" ca="1" si="122"/>
        <v>44722</v>
      </c>
      <c r="C117" s="23">
        <f t="shared" si="123"/>
        <v>27520.638888888901</v>
      </c>
      <c r="D117" s="23">
        <f t="shared" si="124"/>
        <v>16421.527777777785</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row>
    <row r="118" spans="1:257" s="2" customFormat="1" ht="15" hidden="1" x14ac:dyDescent="0.25">
      <c r="A118" s="2">
        <v>16</v>
      </c>
      <c r="B118" s="36">
        <f t="shared" ca="1" si="122"/>
        <v>44752</v>
      </c>
      <c r="C118" s="23">
        <f t="shared" si="123"/>
        <v>27430.208333333347</v>
      </c>
      <c r="D118" s="23">
        <f t="shared" si="124"/>
        <v>16380.208333333339</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row>
    <row r="119" spans="1:257" s="2" customFormat="1" ht="15" hidden="1" x14ac:dyDescent="0.25">
      <c r="A119" s="2">
        <v>17</v>
      </c>
      <c r="B119" s="36">
        <f t="shared" ca="1" si="122"/>
        <v>44783</v>
      </c>
      <c r="C119" s="23">
        <f t="shared" si="123"/>
        <v>27339.777777777792</v>
      </c>
      <c r="D119" s="23">
        <f t="shared" si="124"/>
        <v>16338.888888888898</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row>
    <row r="120" spans="1:257" s="2" customFormat="1" ht="15" hidden="1" x14ac:dyDescent="0.25">
      <c r="A120" s="2">
        <v>18</v>
      </c>
      <c r="B120" s="36">
        <f t="shared" ca="1" si="122"/>
        <v>44814</v>
      </c>
      <c r="C120" s="23">
        <f t="shared" si="123"/>
        <v>27249.347222222241</v>
      </c>
      <c r="D120" s="23">
        <f t="shared" si="124"/>
        <v>16297.569444444453</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row>
    <row r="121" spans="1:257" s="2" customFormat="1" ht="15" hidden="1" x14ac:dyDescent="0.25">
      <c r="A121" s="2">
        <v>19</v>
      </c>
      <c r="B121" s="36">
        <f t="shared" ca="1" si="122"/>
        <v>44844</v>
      </c>
      <c r="C121" s="23">
        <f t="shared" si="123"/>
        <v>27158.916666666686</v>
      </c>
      <c r="D121" s="23">
        <f t="shared" si="124"/>
        <v>16256.250000000007</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row>
    <row r="122" spans="1:257" s="2" customFormat="1" ht="15" hidden="1" x14ac:dyDescent="0.25">
      <c r="A122" s="2">
        <v>20</v>
      </c>
      <c r="B122" s="36">
        <f t="shared" ca="1" si="122"/>
        <v>44875</v>
      </c>
      <c r="C122" s="23">
        <f t="shared" si="123"/>
        <v>27068.486111111131</v>
      </c>
      <c r="D122" s="23">
        <f t="shared" si="124"/>
        <v>16214.930555555566</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row>
    <row r="123" spans="1:257" s="2" customFormat="1" ht="15" hidden="1" x14ac:dyDescent="0.25">
      <c r="A123" s="2">
        <v>21</v>
      </c>
      <c r="B123" s="36">
        <f t="shared" ca="1" si="122"/>
        <v>44905</v>
      </c>
      <c r="C123" s="23">
        <f t="shared" si="123"/>
        <v>26978.055555555577</v>
      </c>
      <c r="D123" s="23">
        <f t="shared" si="124"/>
        <v>16173.61111111112</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row>
    <row r="124" spans="1:257" s="2" customFormat="1" ht="15" hidden="1" x14ac:dyDescent="0.25">
      <c r="A124" s="2">
        <v>22</v>
      </c>
      <c r="B124" s="36">
        <f t="shared" ca="1" si="122"/>
        <v>44936</v>
      </c>
      <c r="C124" s="23">
        <f t="shared" si="123"/>
        <v>26887.625000000022</v>
      </c>
      <c r="D124" s="23">
        <f t="shared" si="124"/>
        <v>16132.291666666675</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row>
    <row r="125" spans="1:257" s="2" customFormat="1" ht="15" hidden="1" x14ac:dyDescent="0.25">
      <c r="A125" s="2">
        <v>23</v>
      </c>
      <c r="B125" s="36">
        <f t="shared" ca="1" si="122"/>
        <v>44967</v>
      </c>
      <c r="C125" s="23">
        <f t="shared" si="123"/>
        <v>26797.194444444467</v>
      </c>
      <c r="D125" s="23">
        <f t="shared" si="124"/>
        <v>16090.972222222234</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row>
    <row r="126" spans="1:257" s="2" customFormat="1" ht="15" hidden="1" x14ac:dyDescent="0.25">
      <c r="A126" s="2">
        <v>24</v>
      </c>
      <c r="B126" s="36">
        <f t="shared" ca="1" si="122"/>
        <v>44995</v>
      </c>
      <c r="C126" s="23">
        <f t="shared" si="123"/>
        <v>26706.763888888912</v>
      </c>
      <c r="D126" s="23">
        <f t="shared" si="124"/>
        <v>16049.652777777788</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row>
    <row r="127" spans="1:257" s="2" customFormat="1" ht="15" hidden="1" x14ac:dyDescent="0.25">
      <c r="A127" s="2">
        <v>25</v>
      </c>
      <c r="B127" s="36">
        <f t="shared" ca="1" si="122"/>
        <v>45026</v>
      </c>
      <c r="C127" s="23">
        <f t="shared" ref="C127:C138" si="125">R43</f>
        <v>29215.333333333354</v>
      </c>
      <c r="D127" s="23">
        <f t="shared" ref="D127:D138" si="126">S43</f>
        <v>21208.333333333343</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row>
    <row r="128" spans="1:257" s="2" customFormat="1" ht="15" hidden="1" x14ac:dyDescent="0.25">
      <c r="A128" s="2">
        <v>26</v>
      </c>
      <c r="B128" s="36">
        <f t="shared" ca="1" si="122"/>
        <v>45056</v>
      </c>
      <c r="C128" s="23">
        <f t="shared" si="125"/>
        <v>23936.944444444467</v>
      </c>
      <c r="D128" s="23">
        <f t="shared" si="126"/>
        <v>15967.013888888901</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s="2" customFormat="1" ht="15" hidden="1" x14ac:dyDescent="0.25">
      <c r="A129" s="2">
        <v>27</v>
      </c>
      <c r="B129" s="36">
        <f t="shared" ca="1" si="122"/>
        <v>45087</v>
      </c>
      <c r="C129" s="23">
        <f t="shared" si="125"/>
        <v>23858.555555555577</v>
      </c>
      <c r="D129" s="23">
        <f t="shared" si="126"/>
        <v>15925.694444444456</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row>
    <row r="130" spans="1:257" s="2" customFormat="1" ht="15" hidden="1" x14ac:dyDescent="0.25">
      <c r="A130" s="2">
        <v>28</v>
      </c>
      <c r="B130" s="36">
        <f t="shared" ca="1" si="122"/>
        <v>45117</v>
      </c>
      <c r="C130" s="23">
        <f t="shared" si="125"/>
        <v>23780.16666666669</v>
      </c>
      <c r="D130" s="23">
        <f t="shared" si="126"/>
        <v>15884.375000000011</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row>
    <row r="131" spans="1:257" s="2" customFormat="1" ht="15" hidden="1" x14ac:dyDescent="0.25">
      <c r="A131" s="2">
        <v>29</v>
      </c>
      <c r="B131" s="36">
        <f t="shared" ca="1" si="122"/>
        <v>45148</v>
      </c>
      <c r="C131" s="23">
        <f t="shared" si="125"/>
        <v>23701.777777777803</v>
      </c>
      <c r="D131" s="23">
        <f t="shared" si="126"/>
        <v>15843.055555555569</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row>
    <row r="132" spans="1:257" s="2" customFormat="1" ht="15" hidden="1" x14ac:dyDescent="0.25">
      <c r="A132" s="2">
        <v>30</v>
      </c>
      <c r="B132" s="36">
        <f t="shared" ca="1" si="122"/>
        <v>45179</v>
      </c>
      <c r="C132" s="23">
        <f t="shared" si="125"/>
        <v>23623.388888888912</v>
      </c>
      <c r="D132" s="23">
        <f t="shared" si="126"/>
        <v>15801.736111111124</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row>
    <row r="133" spans="1:257" s="2" customFormat="1" ht="15" hidden="1" x14ac:dyDescent="0.25">
      <c r="A133" s="2">
        <v>31</v>
      </c>
      <c r="B133" s="36">
        <f t="shared" ca="1" si="122"/>
        <v>45209</v>
      </c>
      <c r="C133" s="23">
        <f t="shared" si="125"/>
        <v>23545.000000000025</v>
      </c>
      <c r="D133" s="23">
        <f t="shared" si="126"/>
        <v>15760.416666666679</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row>
    <row r="134" spans="1:257" s="2" customFormat="1" ht="15" hidden="1" x14ac:dyDescent="0.25">
      <c r="A134" s="2">
        <v>32</v>
      </c>
      <c r="B134" s="36">
        <f t="shared" ca="1" si="122"/>
        <v>45240</v>
      </c>
      <c r="C134" s="23">
        <f t="shared" si="125"/>
        <v>23466.611111111139</v>
      </c>
      <c r="D134" s="23">
        <f t="shared" si="126"/>
        <v>15719.097222222237</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s="2" customFormat="1" ht="15" hidden="1" x14ac:dyDescent="0.25">
      <c r="A135" s="2">
        <v>33</v>
      </c>
      <c r="B135" s="36">
        <f t="shared" ca="1" si="122"/>
        <v>45270</v>
      </c>
      <c r="C135" s="23">
        <f t="shared" si="125"/>
        <v>23388.222222222252</v>
      </c>
      <c r="D135" s="23">
        <f t="shared" si="126"/>
        <v>15677.777777777792</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s="2" customFormat="1" ht="15" hidden="1" x14ac:dyDescent="0.25">
      <c r="A136" s="2">
        <v>34</v>
      </c>
      <c r="B136" s="36">
        <f t="shared" ca="1" si="122"/>
        <v>45301</v>
      </c>
      <c r="C136" s="23">
        <f t="shared" si="125"/>
        <v>23309.833333333361</v>
      </c>
      <c r="D136" s="23">
        <f t="shared" si="126"/>
        <v>15636.458333333347</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s="2" customFormat="1" ht="15" hidden="1" x14ac:dyDescent="0.25">
      <c r="A137" s="2">
        <v>35</v>
      </c>
      <c r="B137" s="36">
        <f t="shared" ca="1" si="122"/>
        <v>45332</v>
      </c>
      <c r="C137" s="23">
        <f t="shared" si="125"/>
        <v>23231.444444444474</v>
      </c>
      <c r="D137" s="23">
        <f t="shared" si="126"/>
        <v>15595.138888888905</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s="2" customFormat="1" ht="15" hidden="1" x14ac:dyDescent="0.25">
      <c r="A138" s="2">
        <v>36</v>
      </c>
      <c r="B138" s="36">
        <f t="shared" ca="1" si="122"/>
        <v>45361</v>
      </c>
      <c r="C138" s="23">
        <f t="shared" si="125"/>
        <v>23153.055555555587</v>
      </c>
      <c r="D138" s="23">
        <f t="shared" si="126"/>
        <v>15553.81944444446</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s="2" customFormat="1" ht="15" hidden="1" x14ac:dyDescent="0.25">
      <c r="A139" s="2">
        <v>37</v>
      </c>
      <c r="B139" s="36">
        <f t="shared" ca="1" si="122"/>
        <v>45392</v>
      </c>
      <c r="C139" s="23">
        <f t="shared" ref="C139:C150" si="127">X43</f>
        <v>28274.666666666697</v>
      </c>
      <c r="D139" s="23">
        <f t="shared" ref="D139:D150" si="128">Y43</f>
        <v>20712.500000000018</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s="2" customFormat="1" ht="15" hidden="1" x14ac:dyDescent="0.25">
      <c r="A140" s="2">
        <v>38</v>
      </c>
      <c r="B140" s="36">
        <f t="shared" ca="1" si="122"/>
        <v>45422</v>
      </c>
      <c r="C140" s="23">
        <f t="shared" si="127"/>
        <v>22996.27777777781</v>
      </c>
      <c r="D140" s="23">
        <f t="shared" si="128"/>
        <v>15471.180555555573</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s="2" customFormat="1" ht="15" hidden="1" x14ac:dyDescent="0.25">
      <c r="A141" s="2">
        <v>39</v>
      </c>
      <c r="B141" s="36">
        <f t="shared" ca="1" si="122"/>
        <v>45453</v>
      </c>
      <c r="C141" s="23">
        <f t="shared" si="127"/>
        <v>22917.888888888923</v>
      </c>
      <c r="D141" s="23">
        <f t="shared" si="128"/>
        <v>15429.861111111128</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s="2" customFormat="1" ht="15" hidden="1" x14ac:dyDescent="0.25">
      <c r="A142" s="2">
        <v>40</v>
      </c>
      <c r="B142" s="36">
        <f t="shared" ca="1" si="122"/>
        <v>45483</v>
      </c>
      <c r="C142" s="23">
        <f t="shared" si="127"/>
        <v>22839.500000000033</v>
      </c>
      <c r="D142" s="23">
        <f t="shared" si="128"/>
        <v>15388.541666666686</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s="2" customFormat="1" ht="15" hidden="1" x14ac:dyDescent="0.25">
      <c r="A143" s="2">
        <v>41</v>
      </c>
      <c r="B143" s="36">
        <f t="shared" ca="1" si="122"/>
        <v>45514</v>
      </c>
      <c r="C143" s="23">
        <f t="shared" si="127"/>
        <v>22761.111111111146</v>
      </c>
      <c r="D143" s="23">
        <f t="shared" si="128"/>
        <v>15347.222222222241</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s="2" customFormat="1" ht="15" hidden="1" x14ac:dyDescent="0.25">
      <c r="A144" s="2">
        <v>42</v>
      </c>
      <c r="B144" s="36">
        <f t="shared" ca="1" si="122"/>
        <v>45545</v>
      </c>
      <c r="C144" s="23">
        <f t="shared" si="127"/>
        <v>22682.722222222259</v>
      </c>
      <c r="D144" s="23">
        <f t="shared" si="128"/>
        <v>15305.902777777796</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s="2" customFormat="1" ht="15" hidden="1" x14ac:dyDescent="0.25">
      <c r="A145" s="2">
        <v>43</v>
      </c>
      <c r="B145" s="36">
        <f t="shared" ca="1" si="122"/>
        <v>45575</v>
      </c>
      <c r="C145" s="23">
        <f t="shared" si="127"/>
        <v>22604.333333333369</v>
      </c>
      <c r="D145" s="23">
        <f t="shared" si="128"/>
        <v>15264.583333333352</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s="2" customFormat="1" ht="15" hidden="1" x14ac:dyDescent="0.25">
      <c r="A146" s="2">
        <v>44</v>
      </c>
      <c r="B146" s="36">
        <f t="shared" ca="1" si="122"/>
        <v>45606</v>
      </c>
      <c r="C146" s="23">
        <f t="shared" si="127"/>
        <v>22525.944444444482</v>
      </c>
      <c r="D146" s="23">
        <f t="shared" si="128"/>
        <v>15223.263888888909</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s="2" customFormat="1" ht="15" hidden="1" x14ac:dyDescent="0.25">
      <c r="A147" s="2">
        <v>45</v>
      </c>
      <c r="B147" s="36">
        <f t="shared" ca="1" si="122"/>
        <v>45636</v>
      </c>
      <c r="C147" s="23">
        <f t="shared" si="127"/>
        <v>22447.555555555595</v>
      </c>
      <c r="D147" s="23">
        <f t="shared" si="128"/>
        <v>15181.944444444463</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row r="148" spans="1:257" s="2" customFormat="1" ht="15" hidden="1" x14ac:dyDescent="0.25">
      <c r="A148" s="2">
        <v>46</v>
      </c>
      <c r="B148" s="36">
        <f t="shared" ca="1" si="122"/>
        <v>45667</v>
      </c>
      <c r="C148" s="23">
        <f t="shared" si="127"/>
        <v>22369.166666666704</v>
      </c>
      <c r="D148" s="23">
        <f t="shared" si="128"/>
        <v>15140.62500000002</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row>
    <row r="149" spans="1:257" s="2" customFormat="1" ht="15" hidden="1" x14ac:dyDescent="0.25">
      <c r="A149" s="2">
        <v>47</v>
      </c>
      <c r="B149" s="36">
        <f t="shared" ca="1" si="122"/>
        <v>45698</v>
      </c>
      <c r="C149" s="23">
        <f t="shared" si="127"/>
        <v>22290.777777777817</v>
      </c>
      <c r="D149" s="23">
        <f t="shared" si="128"/>
        <v>15099.305555555577</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row>
    <row r="150" spans="1:257" s="2" customFormat="1" ht="15" hidden="1" x14ac:dyDescent="0.25">
      <c r="A150" s="2">
        <v>48</v>
      </c>
      <c r="B150" s="36">
        <f t="shared" ca="1" si="122"/>
        <v>45726</v>
      </c>
      <c r="C150" s="23">
        <f t="shared" si="127"/>
        <v>22212.388888888931</v>
      </c>
      <c r="D150" s="23">
        <f t="shared" si="128"/>
        <v>15057.986111111131</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row>
    <row r="151" spans="1:257" s="2" customFormat="1" ht="15" hidden="1" x14ac:dyDescent="0.25">
      <c r="A151" s="2">
        <v>49</v>
      </c>
      <c r="B151" s="36">
        <f t="shared" ca="1" si="122"/>
        <v>45757</v>
      </c>
      <c r="C151" s="23">
        <f t="shared" ref="C151:C162" si="129">AD43</f>
        <v>27334.00000000004</v>
      </c>
      <c r="D151" s="23">
        <f t="shared" ref="D151:D162" si="130">AE43</f>
        <v>20216.66666666669</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row>
    <row r="152" spans="1:257" s="2" customFormat="1" ht="15" hidden="1" x14ac:dyDescent="0.25">
      <c r="A152" s="2">
        <v>50</v>
      </c>
      <c r="B152" s="36">
        <f t="shared" ca="1" si="122"/>
        <v>45787</v>
      </c>
      <c r="C152" s="23">
        <f t="shared" si="129"/>
        <v>22055.611111111153</v>
      </c>
      <c r="D152" s="23">
        <f t="shared" si="130"/>
        <v>14975.347222222244</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row>
    <row r="153" spans="1:257" s="2" customFormat="1" ht="15" hidden="1" x14ac:dyDescent="0.25">
      <c r="A153" s="2">
        <v>51</v>
      </c>
      <c r="B153" s="36">
        <f t="shared" ca="1" si="122"/>
        <v>45818</v>
      </c>
      <c r="C153" s="23">
        <f t="shared" si="129"/>
        <v>21977.222222222266</v>
      </c>
      <c r="D153" s="23">
        <f t="shared" si="130"/>
        <v>14934.027777777799</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row>
    <row r="154" spans="1:257" s="2" customFormat="1" ht="15" hidden="1" x14ac:dyDescent="0.25">
      <c r="A154" s="2">
        <v>52</v>
      </c>
      <c r="B154" s="36">
        <f t="shared" ca="1" si="122"/>
        <v>45848</v>
      </c>
      <c r="C154" s="23">
        <f t="shared" si="129"/>
        <v>21898.833333333379</v>
      </c>
      <c r="D154" s="23">
        <f t="shared" si="130"/>
        <v>14892.708333333358</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row>
    <row r="155" spans="1:257" s="2" customFormat="1" ht="15" hidden="1" x14ac:dyDescent="0.25">
      <c r="A155" s="2">
        <v>53</v>
      </c>
      <c r="B155" s="36">
        <f t="shared" ca="1" si="122"/>
        <v>45879</v>
      </c>
      <c r="C155" s="23">
        <f t="shared" si="129"/>
        <v>21820.444444444489</v>
      </c>
      <c r="D155" s="23">
        <f t="shared" si="130"/>
        <v>14851.388888888912</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row>
    <row r="156" spans="1:257" s="2" customFormat="1" ht="15" hidden="1" x14ac:dyDescent="0.25">
      <c r="A156" s="2">
        <v>54</v>
      </c>
      <c r="B156" s="36">
        <f t="shared" ca="1" si="122"/>
        <v>45910</v>
      </c>
      <c r="C156" s="23">
        <f t="shared" si="129"/>
        <v>21742.055555555602</v>
      </c>
      <c r="D156" s="23">
        <f t="shared" si="130"/>
        <v>14810.069444444469</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row>
    <row r="157" spans="1:257" s="2" customFormat="1" ht="15" hidden="1" x14ac:dyDescent="0.25">
      <c r="A157" s="2">
        <v>55</v>
      </c>
      <c r="B157" s="36">
        <f t="shared" ca="1" si="122"/>
        <v>45940</v>
      </c>
      <c r="C157" s="23">
        <f t="shared" si="129"/>
        <v>21663.666666666715</v>
      </c>
      <c r="D157" s="23">
        <f t="shared" si="130"/>
        <v>14768.750000000025</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row>
    <row r="158" spans="1:257" s="2" customFormat="1" ht="15" hidden="1" x14ac:dyDescent="0.25">
      <c r="A158" s="2">
        <v>56</v>
      </c>
      <c r="B158" s="36">
        <f t="shared" ca="1" si="122"/>
        <v>45971</v>
      </c>
      <c r="C158" s="23">
        <f t="shared" si="129"/>
        <v>21585.277777777825</v>
      </c>
      <c r="D158" s="23">
        <f t="shared" si="130"/>
        <v>14727.43055555558</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row>
    <row r="159" spans="1:257" s="2" customFormat="1" ht="15" hidden="1" x14ac:dyDescent="0.25">
      <c r="A159" s="2">
        <v>57</v>
      </c>
      <c r="B159" s="36">
        <f t="shared" ca="1" si="122"/>
        <v>46001</v>
      </c>
      <c r="C159" s="23">
        <f t="shared" si="129"/>
        <v>21506.888888888938</v>
      </c>
      <c r="D159" s="23">
        <f t="shared" si="130"/>
        <v>14686.111111111137</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row>
    <row r="160" spans="1:257" s="2" customFormat="1" ht="15" hidden="1" x14ac:dyDescent="0.25">
      <c r="A160" s="2">
        <v>58</v>
      </c>
      <c r="B160" s="36">
        <f t="shared" ca="1" si="122"/>
        <v>46032</v>
      </c>
      <c r="C160" s="23">
        <f t="shared" si="129"/>
        <v>21428.500000000051</v>
      </c>
      <c r="D160" s="23">
        <f t="shared" si="130"/>
        <v>14644.791666666693</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s="2" customFormat="1" ht="15" hidden="1" x14ac:dyDescent="0.25">
      <c r="A161" s="2">
        <v>59</v>
      </c>
      <c r="B161" s="36">
        <f t="shared" ca="1" si="122"/>
        <v>46063</v>
      </c>
      <c r="C161" s="23">
        <f t="shared" si="129"/>
        <v>21350.11111111116</v>
      </c>
      <c r="D161" s="23">
        <f t="shared" si="130"/>
        <v>14603.472222222248</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row>
    <row r="162" spans="1:257" s="2" customFormat="1" ht="15" hidden="1" x14ac:dyDescent="0.25">
      <c r="A162" s="2">
        <v>60</v>
      </c>
      <c r="B162" s="36">
        <f t="shared" ca="1" si="122"/>
        <v>46091</v>
      </c>
      <c r="C162" s="23">
        <f t="shared" si="129"/>
        <v>21271.722222222274</v>
      </c>
      <c r="D162" s="23">
        <f t="shared" si="130"/>
        <v>14562.152777777805</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s="2" customFormat="1" ht="15" hidden="1" x14ac:dyDescent="0.25">
      <c r="A163" s="2">
        <v>61</v>
      </c>
      <c r="B163" s="36">
        <f t="shared" ca="1" si="122"/>
        <v>46122</v>
      </c>
      <c r="C163" s="23">
        <f t="shared" ref="C163:C174" si="131">AJ43</f>
        <v>26393.333333333383</v>
      </c>
      <c r="D163" s="23">
        <f t="shared" ref="D163:D174" si="132">AK43</f>
        <v>19720.833333333361</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row>
    <row r="164" spans="1:257" s="2" customFormat="1" ht="15" hidden="1" x14ac:dyDescent="0.25">
      <c r="A164" s="2">
        <v>62</v>
      </c>
      <c r="B164" s="36">
        <f t="shared" ca="1" si="122"/>
        <v>46152</v>
      </c>
      <c r="C164" s="23">
        <f t="shared" si="131"/>
        <v>21114.944444444496</v>
      </c>
      <c r="D164" s="23">
        <f t="shared" si="132"/>
        <v>14479.513888888916</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row>
    <row r="165" spans="1:257" s="2" customFormat="1" ht="15" hidden="1" x14ac:dyDescent="0.25">
      <c r="A165" s="2">
        <v>63</v>
      </c>
      <c r="B165" s="36">
        <f t="shared" ca="1" si="122"/>
        <v>46183</v>
      </c>
      <c r="C165" s="23">
        <f t="shared" si="131"/>
        <v>21036.555555555609</v>
      </c>
      <c r="D165" s="23">
        <f t="shared" si="132"/>
        <v>14438.194444444473</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row>
    <row r="166" spans="1:257" s="2" customFormat="1" ht="15" hidden="1" x14ac:dyDescent="0.25">
      <c r="A166" s="2">
        <v>64</v>
      </c>
      <c r="B166" s="36">
        <f t="shared" ca="1" si="122"/>
        <v>46213</v>
      </c>
      <c r="C166" s="23">
        <f t="shared" si="131"/>
        <v>20958.166666666722</v>
      </c>
      <c r="D166" s="23">
        <f t="shared" si="132"/>
        <v>14396.875000000029</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row>
    <row r="167" spans="1:257" s="2" customFormat="1" ht="15" hidden="1" x14ac:dyDescent="0.25">
      <c r="A167" s="2">
        <v>65</v>
      </c>
      <c r="B167" s="36">
        <f t="shared" ca="1" si="122"/>
        <v>46244</v>
      </c>
      <c r="C167" s="23">
        <f t="shared" si="131"/>
        <v>20879.777777777832</v>
      </c>
      <c r="D167" s="23">
        <f t="shared" si="132"/>
        <v>14355.555555555584</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row>
    <row r="168" spans="1:257" s="2" customFormat="1" ht="15" hidden="1" x14ac:dyDescent="0.25">
      <c r="A168" s="2">
        <v>66</v>
      </c>
      <c r="B168" s="36">
        <f t="shared" ca="1" si="122"/>
        <v>46275</v>
      </c>
      <c r="C168" s="23">
        <f t="shared" si="131"/>
        <v>20801.388888888945</v>
      </c>
      <c r="D168" s="23">
        <f t="shared" si="132"/>
        <v>14314.23611111114</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row>
    <row r="169" spans="1:257" s="2" customFormat="1" ht="15" hidden="1" x14ac:dyDescent="0.25">
      <c r="A169" s="2">
        <v>67</v>
      </c>
      <c r="B169" s="36">
        <f t="shared" ref="B169:B232" ca="1" si="133">EDATE(B168,1)</f>
        <v>46305</v>
      </c>
      <c r="C169" s="23">
        <f t="shared" si="131"/>
        <v>20723.000000000058</v>
      </c>
      <c r="D169" s="23">
        <f t="shared" si="132"/>
        <v>14272.916666666697</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row>
    <row r="170" spans="1:257" s="2" customFormat="1" ht="15" hidden="1" x14ac:dyDescent="0.25">
      <c r="A170" s="2">
        <v>68</v>
      </c>
      <c r="B170" s="36">
        <f t="shared" ca="1" si="133"/>
        <v>46336</v>
      </c>
      <c r="C170" s="23">
        <f t="shared" si="131"/>
        <v>20644.611111111168</v>
      </c>
      <c r="D170" s="23">
        <f t="shared" si="132"/>
        <v>14231.597222222252</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row>
    <row r="171" spans="1:257" s="2" customFormat="1" ht="15" hidden="1" x14ac:dyDescent="0.25">
      <c r="A171" s="2">
        <v>69</v>
      </c>
      <c r="B171" s="36">
        <f t="shared" ca="1" si="133"/>
        <v>46366</v>
      </c>
      <c r="C171" s="23">
        <f t="shared" si="131"/>
        <v>20566.222222222281</v>
      </c>
      <c r="D171" s="23">
        <f t="shared" si="132"/>
        <v>14190.277777777808</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row>
    <row r="172" spans="1:257" s="2" customFormat="1" ht="15" hidden="1" x14ac:dyDescent="0.25">
      <c r="A172" s="2">
        <v>70</v>
      </c>
      <c r="B172" s="36">
        <f t="shared" ca="1" si="133"/>
        <v>46397</v>
      </c>
      <c r="C172" s="23">
        <f t="shared" si="131"/>
        <v>20487.833333333394</v>
      </c>
      <c r="D172" s="23">
        <f t="shared" si="132"/>
        <v>14148.958333333365</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row>
    <row r="173" spans="1:257" s="2" customFormat="1" ht="15" hidden="1" x14ac:dyDescent="0.25">
      <c r="A173" s="2">
        <v>71</v>
      </c>
      <c r="B173" s="36">
        <f t="shared" ca="1" si="133"/>
        <v>46428</v>
      </c>
      <c r="C173" s="23">
        <f t="shared" si="131"/>
        <v>20409.444444444503</v>
      </c>
      <c r="D173" s="23">
        <f t="shared" si="132"/>
        <v>14107.63888888892</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row>
    <row r="174" spans="1:257" s="2" customFormat="1" ht="15" hidden="1" x14ac:dyDescent="0.25">
      <c r="A174" s="2">
        <v>72</v>
      </c>
      <c r="B174" s="36">
        <f t="shared" ca="1" si="133"/>
        <v>46456</v>
      </c>
      <c r="C174" s="23">
        <f t="shared" si="131"/>
        <v>20331.055555555617</v>
      </c>
      <c r="D174" s="23">
        <f t="shared" si="132"/>
        <v>14066.319444444476</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row>
    <row r="175" spans="1:257" s="2" customFormat="1" ht="15" hidden="1" x14ac:dyDescent="0.25">
      <c r="A175" s="2">
        <v>73</v>
      </c>
      <c r="B175" s="36">
        <f t="shared" ca="1" si="133"/>
        <v>46487</v>
      </c>
      <c r="C175" s="23">
        <f t="shared" ref="C175:C186" si="134">AP43</f>
        <v>25452.666666666726</v>
      </c>
      <c r="D175" s="23">
        <f t="shared" ref="D175:D186" si="135">AQ43</f>
        <v>19225.000000000033</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row>
    <row r="176" spans="1:257" s="2" customFormat="1" ht="15" hidden="1" x14ac:dyDescent="0.25">
      <c r="A176" s="2">
        <v>74</v>
      </c>
      <c r="B176" s="36">
        <f t="shared" ca="1" si="133"/>
        <v>46517</v>
      </c>
      <c r="C176" s="23">
        <f t="shared" si="134"/>
        <v>20174.277777777839</v>
      </c>
      <c r="D176" s="23">
        <f t="shared" si="135"/>
        <v>13983.680555555587</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row>
    <row r="177" spans="1:257" s="2" customFormat="1" ht="15" hidden="1" x14ac:dyDescent="0.25">
      <c r="A177" s="2">
        <v>75</v>
      </c>
      <c r="B177" s="36">
        <f t="shared" ca="1" si="133"/>
        <v>46548</v>
      </c>
      <c r="C177" s="23">
        <f t="shared" si="134"/>
        <v>20095.888888888952</v>
      </c>
      <c r="D177" s="23">
        <f t="shared" si="135"/>
        <v>13942.361111111146</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row>
    <row r="178" spans="1:257" s="2" customFormat="1" ht="15" hidden="1" x14ac:dyDescent="0.25">
      <c r="A178" s="2">
        <v>76</v>
      </c>
      <c r="B178" s="36">
        <f t="shared" ca="1" si="133"/>
        <v>46578</v>
      </c>
      <c r="C178" s="23">
        <f t="shared" si="134"/>
        <v>20017.500000000065</v>
      </c>
      <c r="D178" s="23">
        <f t="shared" si="135"/>
        <v>13901.041666666701</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row>
    <row r="179" spans="1:257" s="2" customFormat="1" ht="15" hidden="1" x14ac:dyDescent="0.25">
      <c r="A179" s="2">
        <v>77</v>
      </c>
      <c r="B179" s="36">
        <f t="shared" ca="1" si="133"/>
        <v>46609</v>
      </c>
      <c r="C179" s="23">
        <f t="shared" si="134"/>
        <v>19939.111111111179</v>
      </c>
      <c r="D179" s="23">
        <f t="shared" si="135"/>
        <v>13859.722222222255</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row>
    <row r="180" spans="1:257" s="2" customFormat="1" ht="15" hidden="1" x14ac:dyDescent="0.25">
      <c r="A180" s="2">
        <v>78</v>
      </c>
      <c r="B180" s="36">
        <f t="shared" ca="1" si="133"/>
        <v>46640</v>
      </c>
      <c r="C180" s="23">
        <f t="shared" si="134"/>
        <v>19860.722222222288</v>
      </c>
      <c r="D180" s="23">
        <f t="shared" si="135"/>
        <v>13818.402777777814</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row>
    <row r="181" spans="1:257" s="2" customFormat="1" ht="15" hidden="1" x14ac:dyDescent="0.25">
      <c r="A181" s="2">
        <v>79</v>
      </c>
      <c r="B181" s="36">
        <f t="shared" ca="1" si="133"/>
        <v>46670</v>
      </c>
      <c r="C181" s="23">
        <f t="shared" si="134"/>
        <v>19782.333333333401</v>
      </c>
      <c r="D181" s="23">
        <f t="shared" si="135"/>
        <v>13777.083333333369</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row>
    <row r="182" spans="1:257" s="2" customFormat="1" ht="15" hidden="1" x14ac:dyDescent="0.25">
      <c r="A182" s="2">
        <v>80</v>
      </c>
      <c r="B182" s="36">
        <f t="shared" ca="1" si="133"/>
        <v>46701</v>
      </c>
      <c r="C182" s="23">
        <f t="shared" si="134"/>
        <v>19703.944444444514</v>
      </c>
      <c r="D182" s="23">
        <f t="shared" si="135"/>
        <v>13735.763888888925</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row>
    <row r="183" spans="1:257" s="2" customFormat="1" ht="15" hidden="1" x14ac:dyDescent="0.25">
      <c r="A183" s="2">
        <v>81</v>
      </c>
      <c r="B183" s="36">
        <f t="shared" ca="1" si="133"/>
        <v>46731</v>
      </c>
      <c r="C183" s="23">
        <f t="shared" si="134"/>
        <v>19625.555555555624</v>
      </c>
      <c r="D183" s="23">
        <f t="shared" si="135"/>
        <v>13694.444444444482</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row>
    <row r="184" spans="1:257" s="2" customFormat="1" ht="15" hidden="1" x14ac:dyDescent="0.25">
      <c r="A184" s="2">
        <v>82</v>
      </c>
      <c r="B184" s="36">
        <f t="shared" ca="1" si="133"/>
        <v>46762</v>
      </c>
      <c r="C184" s="23">
        <f t="shared" si="134"/>
        <v>19547.166666666737</v>
      </c>
      <c r="D184" s="23">
        <f t="shared" si="135"/>
        <v>13653.125000000036</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row>
    <row r="185" spans="1:257" s="2" customFormat="1" ht="15" hidden="1" x14ac:dyDescent="0.25">
      <c r="A185" s="2">
        <v>83</v>
      </c>
      <c r="B185" s="36">
        <f t="shared" ca="1" si="133"/>
        <v>46793</v>
      </c>
      <c r="C185" s="23">
        <f t="shared" si="134"/>
        <v>19468.77777777785</v>
      </c>
      <c r="D185" s="23">
        <f t="shared" si="135"/>
        <v>13611.805555555593</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row>
    <row r="186" spans="1:257" s="2" customFormat="1" ht="15" hidden="1" x14ac:dyDescent="0.25">
      <c r="A186" s="2">
        <v>84</v>
      </c>
      <c r="B186" s="36">
        <f t="shared" ca="1" si="133"/>
        <v>46822</v>
      </c>
      <c r="C186" s="23">
        <f t="shared" si="134"/>
        <v>19390.38888888896</v>
      </c>
      <c r="D186" s="23">
        <f t="shared" si="135"/>
        <v>13570.48611111115</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row>
    <row r="187" spans="1:257" s="2" customFormat="1" ht="15" hidden="1" x14ac:dyDescent="0.25">
      <c r="A187" s="2">
        <v>85</v>
      </c>
      <c r="B187" s="36">
        <f t="shared" ca="1" si="133"/>
        <v>46853</v>
      </c>
      <c r="C187" s="23">
        <f t="shared" ref="C187:C198" si="136">F58</f>
        <v>24512.000000000069</v>
      </c>
      <c r="D187" s="23">
        <f t="shared" ref="D187:D198" si="137">G58</f>
        <v>18729.166666666704</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row>
    <row r="188" spans="1:257" s="2" customFormat="1" ht="15" hidden="1" x14ac:dyDescent="0.25">
      <c r="A188" s="2">
        <v>86</v>
      </c>
      <c r="B188" s="36">
        <f t="shared" ca="1" si="133"/>
        <v>46883</v>
      </c>
      <c r="C188" s="23">
        <f t="shared" si="136"/>
        <v>19233.611111111186</v>
      </c>
      <c r="D188" s="23">
        <f t="shared" si="137"/>
        <v>13487.847222222261</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row>
    <row r="189" spans="1:257" s="2" customFormat="1" ht="15" hidden="1" x14ac:dyDescent="0.25">
      <c r="A189" s="2">
        <v>87</v>
      </c>
      <c r="B189" s="36">
        <f t="shared" ca="1" si="133"/>
        <v>46914</v>
      </c>
      <c r="C189" s="23">
        <f t="shared" si="136"/>
        <v>19155.222222222295</v>
      </c>
      <c r="D189" s="23">
        <f t="shared" si="137"/>
        <v>13446.527777777817</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row>
    <row r="190" spans="1:257" s="2" customFormat="1" ht="15" hidden="1" x14ac:dyDescent="0.25">
      <c r="A190" s="2">
        <v>88</v>
      </c>
      <c r="B190" s="36">
        <f t="shared" ca="1" si="133"/>
        <v>46944</v>
      </c>
      <c r="C190" s="23">
        <f t="shared" si="136"/>
        <v>19076.833333333409</v>
      </c>
      <c r="D190" s="23">
        <f t="shared" si="137"/>
        <v>13405.208333333372</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row>
    <row r="191" spans="1:257" s="2" customFormat="1" ht="15" hidden="1" x14ac:dyDescent="0.25">
      <c r="A191" s="2">
        <v>89</v>
      </c>
      <c r="B191" s="36">
        <f t="shared" ca="1" si="133"/>
        <v>46975</v>
      </c>
      <c r="C191" s="23">
        <f t="shared" si="136"/>
        <v>18998.444444444522</v>
      </c>
      <c r="D191" s="23">
        <f t="shared" si="137"/>
        <v>13363.888888888929</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row>
    <row r="192" spans="1:257" s="2" customFormat="1" ht="15" hidden="1" x14ac:dyDescent="0.25">
      <c r="A192" s="2">
        <v>90</v>
      </c>
      <c r="B192" s="36">
        <f t="shared" ca="1" si="133"/>
        <v>47006</v>
      </c>
      <c r="C192" s="23">
        <f t="shared" si="136"/>
        <v>18920.055555555631</v>
      </c>
      <c r="D192" s="23">
        <f t="shared" si="137"/>
        <v>13322.569444444485</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row>
    <row r="193" spans="1:257" s="2" customFormat="1" ht="15" hidden="1" x14ac:dyDescent="0.25">
      <c r="A193" s="2">
        <v>91</v>
      </c>
      <c r="B193" s="36">
        <f t="shared" ca="1" si="133"/>
        <v>47036</v>
      </c>
      <c r="C193" s="23">
        <f t="shared" si="136"/>
        <v>18841.666666666744</v>
      </c>
      <c r="D193" s="23">
        <f t="shared" si="137"/>
        <v>13281.25000000004</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row>
    <row r="194" spans="1:257" s="2" customFormat="1" ht="15" hidden="1" x14ac:dyDescent="0.25">
      <c r="A194" s="2">
        <v>92</v>
      </c>
      <c r="B194" s="36">
        <f t="shared" ca="1" si="133"/>
        <v>47067</v>
      </c>
      <c r="C194" s="23">
        <f t="shared" si="136"/>
        <v>18763.277777777857</v>
      </c>
      <c r="D194" s="23">
        <f t="shared" si="137"/>
        <v>13239.930555555597</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row>
    <row r="195" spans="1:257" s="2" customFormat="1" ht="15" hidden="1" x14ac:dyDescent="0.25">
      <c r="A195" s="2">
        <v>93</v>
      </c>
      <c r="B195" s="36">
        <f t="shared" ca="1" si="133"/>
        <v>47097</v>
      </c>
      <c r="C195" s="23">
        <f t="shared" si="136"/>
        <v>18684.888888888967</v>
      </c>
      <c r="D195" s="23">
        <f t="shared" si="137"/>
        <v>13198.611111111153</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row>
    <row r="196" spans="1:257" s="2" customFormat="1" ht="15" hidden="1" x14ac:dyDescent="0.25">
      <c r="A196" s="2">
        <v>94</v>
      </c>
      <c r="B196" s="36">
        <f t="shared" ca="1" si="133"/>
        <v>47128</v>
      </c>
      <c r="C196" s="23">
        <f t="shared" si="136"/>
        <v>18606.500000000076</v>
      </c>
      <c r="D196" s="23">
        <f t="shared" si="137"/>
        <v>13157.291666666708</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row>
    <row r="197" spans="1:257" s="2" customFormat="1" ht="15" hidden="1" x14ac:dyDescent="0.25">
      <c r="A197" s="2">
        <v>95</v>
      </c>
      <c r="B197" s="36">
        <f t="shared" ca="1" si="133"/>
        <v>47159</v>
      </c>
      <c r="C197" s="23">
        <f t="shared" si="136"/>
        <v>18528.11111111119</v>
      </c>
      <c r="D197" s="23">
        <f t="shared" si="137"/>
        <v>13115.972222222263</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row>
    <row r="198" spans="1:257" s="2" customFormat="1" ht="15" hidden="1" x14ac:dyDescent="0.25">
      <c r="A198" s="2">
        <v>96</v>
      </c>
      <c r="B198" s="36">
        <f t="shared" ca="1" si="133"/>
        <v>47187</v>
      </c>
      <c r="C198" s="23">
        <f t="shared" si="136"/>
        <v>18449.722222222299</v>
      </c>
      <c r="D198" s="23">
        <f t="shared" si="137"/>
        <v>13074.652777777817</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row>
    <row r="199" spans="1:257" s="2" customFormat="1" ht="15" hidden="1" x14ac:dyDescent="0.25">
      <c r="A199" s="2">
        <v>97</v>
      </c>
      <c r="B199" s="36">
        <f t="shared" ca="1" si="133"/>
        <v>47218</v>
      </c>
      <c r="C199" s="23">
        <f t="shared" ref="C199:C210" si="138">L58</f>
        <v>23571.333333333409</v>
      </c>
      <c r="D199" s="23">
        <f t="shared" ref="D199:D210" si="139">M58</f>
        <v>18233.333333333372</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row>
    <row r="200" spans="1:257" s="2" customFormat="1" ht="15" hidden="1" x14ac:dyDescent="0.25">
      <c r="A200" s="2">
        <v>98</v>
      </c>
      <c r="B200" s="36">
        <f t="shared" ca="1" si="133"/>
        <v>47248</v>
      </c>
      <c r="C200" s="23">
        <f t="shared" si="138"/>
        <v>18292.944444444522</v>
      </c>
      <c r="D200" s="23">
        <f t="shared" si="139"/>
        <v>12992.013888888929</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row>
    <row r="201" spans="1:257" s="2" customFormat="1" ht="15" hidden="1" x14ac:dyDescent="0.25">
      <c r="A201" s="2">
        <v>99</v>
      </c>
      <c r="B201" s="36">
        <f t="shared" ca="1" si="133"/>
        <v>47279</v>
      </c>
      <c r="C201" s="23">
        <f t="shared" si="138"/>
        <v>18214.555555555631</v>
      </c>
      <c r="D201" s="23">
        <f t="shared" si="139"/>
        <v>12950.694444444485</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row>
    <row r="202" spans="1:257" s="2" customFormat="1" ht="15" hidden="1" x14ac:dyDescent="0.25">
      <c r="A202" s="2">
        <v>100</v>
      </c>
      <c r="B202" s="36">
        <f t="shared" ca="1" si="133"/>
        <v>47309</v>
      </c>
      <c r="C202" s="23">
        <f t="shared" si="138"/>
        <v>18136.166666666741</v>
      </c>
      <c r="D202" s="23">
        <f t="shared" si="139"/>
        <v>12909.37500000004</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row>
    <row r="203" spans="1:257" s="2" customFormat="1" ht="15" hidden="1" x14ac:dyDescent="0.25">
      <c r="A203" s="2">
        <v>101</v>
      </c>
      <c r="B203" s="36">
        <f t="shared" ca="1" si="133"/>
        <v>47340</v>
      </c>
      <c r="C203" s="23">
        <f t="shared" si="138"/>
        <v>18057.777777777854</v>
      </c>
      <c r="D203" s="23">
        <f t="shared" si="139"/>
        <v>12868.055555555595</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row>
    <row r="204" spans="1:257" s="2" customFormat="1" ht="15" hidden="1" x14ac:dyDescent="0.25">
      <c r="A204" s="2">
        <v>102</v>
      </c>
      <c r="B204" s="36">
        <f t="shared" ca="1" si="133"/>
        <v>47371</v>
      </c>
      <c r="C204" s="23">
        <f t="shared" si="138"/>
        <v>17979.388888888963</v>
      </c>
      <c r="D204" s="23">
        <f t="shared" si="139"/>
        <v>12826.73611111115</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row>
    <row r="205" spans="1:257" s="2" customFormat="1" ht="15" hidden="1" x14ac:dyDescent="0.25">
      <c r="A205" s="2">
        <v>103</v>
      </c>
      <c r="B205" s="36">
        <f t="shared" ca="1" si="133"/>
        <v>47401</v>
      </c>
      <c r="C205" s="23">
        <f t="shared" si="138"/>
        <v>17901.000000000073</v>
      </c>
      <c r="D205" s="23">
        <f t="shared" si="139"/>
        <v>12785.416666666704</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row>
    <row r="206" spans="1:257" s="2" customFormat="1" ht="15" hidden="1" x14ac:dyDescent="0.25">
      <c r="A206" s="2">
        <v>104</v>
      </c>
      <c r="B206" s="36">
        <f t="shared" ca="1" si="133"/>
        <v>47432</v>
      </c>
      <c r="C206" s="23">
        <f t="shared" si="138"/>
        <v>17822.611111111186</v>
      </c>
      <c r="D206" s="23">
        <f t="shared" si="139"/>
        <v>12744.097222222261</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row>
    <row r="207" spans="1:257" s="2" customFormat="1" ht="15" hidden="1" x14ac:dyDescent="0.25">
      <c r="A207" s="2">
        <v>105</v>
      </c>
      <c r="B207" s="36">
        <f t="shared" ca="1" si="133"/>
        <v>47462</v>
      </c>
      <c r="C207" s="23">
        <f t="shared" si="138"/>
        <v>17744.222222222295</v>
      </c>
      <c r="D207" s="23">
        <f t="shared" si="139"/>
        <v>12702.777777777816</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row>
    <row r="208" spans="1:257" s="2" customFormat="1" ht="15" hidden="1" x14ac:dyDescent="0.25">
      <c r="A208" s="2">
        <v>106</v>
      </c>
      <c r="B208" s="36">
        <f t="shared" ca="1" si="133"/>
        <v>47493</v>
      </c>
      <c r="C208" s="23">
        <f t="shared" si="138"/>
        <v>17665.833333333405</v>
      </c>
      <c r="D208" s="23">
        <f t="shared" si="139"/>
        <v>12661.458333333372</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row>
    <row r="209" spans="1:257" s="2" customFormat="1" ht="15" hidden="1" x14ac:dyDescent="0.25">
      <c r="A209" s="2">
        <v>107</v>
      </c>
      <c r="B209" s="36">
        <f t="shared" ca="1" si="133"/>
        <v>47524</v>
      </c>
      <c r="C209" s="23">
        <f t="shared" si="138"/>
        <v>17587.444444444518</v>
      </c>
      <c r="D209" s="23">
        <f t="shared" si="139"/>
        <v>12620.138888888927</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row>
    <row r="210" spans="1:257" s="2" customFormat="1" ht="15" hidden="1" x14ac:dyDescent="0.25">
      <c r="A210" s="2">
        <v>108</v>
      </c>
      <c r="B210" s="36">
        <f t="shared" ca="1" si="133"/>
        <v>47552</v>
      </c>
      <c r="C210" s="23">
        <f t="shared" si="138"/>
        <v>17509.055555555628</v>
      </c>
      <c r="D210" s="23">
        <f t="shared" si="139"/>
        <v>12578.819444444482</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row>
    <row r="211" spans="1:257" s="2" customFormat="1" ht="15" hidden="1" x14ac:dyDescent="0.25">
      <c r="A211" s="2">
        <v>109</v>
      </c>
      <c r="B211" s="36">
        <f t="shared" ca="1" si="133"/>
        <v>47583</v>
      </c>
      <c r="C211" s="23">
        <f t="shared" ref="C211:C222" si="140">R58</f>
        <v>22630.666666666737</v>
      </c>
      <c r="D211" s="23">
        <f t="shared" ref="D211:D222" si="141">S58</f>
        <v>17737.500000000036</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row>
    <row r="212" spans="1:257" s="2" customFormat="1" ht="15" hidden="1" x14ac:dyDescent="0.25">
      <c r="A212" s="2">
        <v>110</v>
      </c>
      <c r="B212" s="36">
        <f t="shared" ca="1" si="133"/>
        <v>47613</v>
      </c>
      <c r="C212" s="23">
        <f t="shared" si="140"/>
        <v>17352.27777777785</v>
      </c>
      <c r="D212" s="23">
        <f t="shared" si="141"/>
        <v>12496.180555555593</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row>
    <row r="213" spans="1:257" s="2" customFormat="1" ht="15" hidden="1" x14ac:dyDescent="0.25">
      <c r="A213" s="2">
        <v>111</v>
      </c>
      <c r="B213" s="36">
        <f t="shared" ca="1" si="133"/>
        <v>47644</v>
      </c>
      <c r="C213" s="23">
        <f t="shared" si="140"/>
        <v>17273.88888888896</v>
      </c>
      <c r="D213" s="23">
        <f t="shared" si="141"/>
        <v>12454.861111111148</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row>
    <row r="214" spans="1:257" s="2" customFormat="1" ht="15" hidden="1" x14ac:dyDescent="0.25">
      <c r="A214" s="2">
        <v>112</v>
      </c>
      <c r="B214" s="36">
        <f t="shared" ca="1" si="133"/>
        <v>47674</v>
      </c>
      <c r="C214" s="23">
        <f t="shared" si="140"/>
        <v>17195.500000000069</v>
      </c>
      <c r="D214" s="23">
        <f t="shared" si="141"/>
        <v>12413.541666666704</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row>
    <row r="215" spans="1:257" s="2" customFormat="1" ht="15" hidden="1" x14ac:dyDescent="0.25">
      <c r="A215" s="2">
        <v>113</v>
      </c>
      <c r="B215" s="36">
        <f t="shared" ca="1" si="133"/>
        <v>47705</v>
      </c>
      <c r="C215" s="23">
        <f t="shared" si="140"/>
        <v>17117.111111111182</v>
      </c>
      <c r="D215" s="23">
        <f t="shared" si="141"/>
        <v>12372.222222222259</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row>
    <row r="216" spans="1:257" s="2" customFormat="1" ht="15" hidden="1" x14ac:dyDescent="0.25">
      <c r="A216" s="2">
        <v>114</v>
      </c>
      <c r="B216" s="36">
        <f t="shared" ca="1" si="133"/>
        <v>47736</v>
      </c>
      <c r="C216" s="23">
        <f t="shared" si="140"/>
        <v>17038.722222222292</v>
      </c>
      <c r="D216" s="23">
        <f t="shared" si="141"/>
        <v>12330.902777777814</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row>
    <row r="217" spans="1:257" s="2" customFormat="1" ht="15" hidden="1" x14ac:dyDescent="0.25">
      <c r="A217" s="2">
        <v>115</v>
      </c>
      <c r="B217" s="36">
        <f t="shared" ca="1" si="133"/>
        <v>47766</v>
      </c>
      <c r="C217" s="23">
        <f t="shared" si="140"/>
        <v>16960.333333333401</v>
      </c>
      <c r="D217" s="23">
        <f t="shared" si="141"/>
        <v>12289.583333333369</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row>
    <row r="218" spans="1:257" s="2" customFormat="1" ht="15" hidden="1" x14ac:dyDescent="0.25">
      <c r="A218" s="2">
        <v>116</v>
      </c>
      <c r="B218" s="36">
        <f t="shared" ca="1" si="133"/>
        <v>47797</v>
      </c>
      <c r="C218" s="23">
        <f t="shared" si="140"/>
        <v>16881.944444444514</v>
      </c>
      <c r="D218" s="23">
        <f t="shared" si="141"/>
        <v>12248.263888888923</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row>
    <row r="219" spans="1:257" s="2" customFormat="1" ht="15" hidden="1" x14ac:dyDescent="0.25">
      <c r="A219" s="2">
        <v>117</v>
      </c>
      <c r="B219" s="36">
        <f t="shared" ca="1" si="133"/>
        <v>47827</v>
      </c>
      <c r="C219" s="23">
        <f t="shared" si="140"/>
        <v>16803.555555555624</v>
      </c>
      <c r="D219" s="23">
        <f t="shared" si="141"/>
        <v>12206.94444444448</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row>
    <row r="220" spans="1:257" s="2" customFormat="1" ht="15" hidden="1" x14ac:dyDescent="0.25">
      <c r="A220" s="2">
        <v>118</v>
      </c>
      <c r="B220" s="36">
        <f t="shared" ca="1" si="133"/>
        <v>47858</v>
      </c>
      <c r="C220" s="23">
        <f t="shared" si="140"/>
        <v>16725.166666666733</v>
      </c>
      <c r="D220" s="23">
        <f t="shared" si="141"/>
        <v>12165.625000000036</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row>
    <row r="221" spans="1:257" s="2" customFormat="1" ht="15" hidden="1" x14ac:dyDescent="0.25">
      <c r="A221" s="2">
        <v>119</v>
      </c>
      <c r="B221" s="36">
        <f t="shared" ca="1" si="133"/>
        <v>47889</v>
      </c>
      <c r="C221" s="23">
        <f t="shared" si="140"/>
        <v>16646.777777777843</v>
      </c>
      <c r="D221" s="23">
        <f t="shared" si="141"/>
        <v>12124.305555555591</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row>
    <row r="222" spans="1:257" s="2" customFormat="1" ht="15" hidden="1" x14ac:dyDescent="0.25">
      <c r="A222" s="2">
        <v>120</v>
      </c>
      <c r="B222" s="36">
        <f t="shared" ca="1" si="133"/>
        <v>47917</v>
      </c>
      <c r="C222" s="23">
        <f t="shared" si="140"/>
        <v>16568.388888888956</v>
      </c>
      <c r="D222" s="23">
        <f t="shared" si="141"/>
        <v>12082.986111111146</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row>
    <row r="223" spans="1:257" s="2" customFormat="1" ht="15" hidden="1" x14ac:dyDescent="0.25">
      <c r="A223" s="2">
        <v>121</v>
      </c>
      <c r="B223" s="36">
        <f t="shared" ca="1" si="133"/>
        <v>47948</v>
      </c>
      <c r="C223" s="28">
        <f t="shared" ref="C223:C234" si="142">X58</f>
        <v>21690.000000000065</v>
      </c>
      <c r="D223" s="28">
        <f t="shared" ref="D223:D234" si="143">Y58</f>
        <v>17241.666666666701</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row>
    <row r="224" spans="1:257" s="2" customFormat="1" ht="15" hidden="1" x14ac:dyDescent="0.25">
      <c r="A224" s="2">
        <v>122</v>
      </c>
      <c r="B224" s="36">
        <f t="shared" ca="1" si="133"/>
        <v>47978</v>
      </c>
      <c r="C224" s="28">
        <f t="shared" si="142"/>
        <v>16411.611111111175</v>
      </c>
      <c r="D224" s="28">
        <f t="shared" si="143"/>
        <v>12000.347222222255</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row>
    <row r="225" spans="1:257" s="2" customFormat="1" ht="15" hidden="1" x14ac:dyDescent="0.25">
      <c r="A225" s="2">
        <v>123</v>
      </c>
      <c r="B225" s="36">
        <f t="shared" ca="1" si="133"/>
        <v>48009</v>
      </c>
      <c r="C225" s="28">
        <f t="shared" si="142"/>
        <v>16333.222222222288</v>
      </c>
      <c r="D225" s="28">
        <f t="shared" si="143"/>
        <v>11959.027777777812</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row>
    <row r="226" spans="1:257" s="2" customFormat="1" ht="15" hidden="1" x14ac:dyDescent="0.25">
      <c r="A226" s="2">
        <v>124</v>
      </c>
      <c r="B226" s="36">
        <f t="shared" ca="1" si="133"/>
        <v>48039</v>
      </c>
      <c r="C226" s="28">
        <f t="shared" si="142"/>
        <v>16254.833333333398</v>
      </c>
      <c r="D226" s="28">
        <f t="shared" si="143"/>
        <v>11917.708333333369</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row>
    <row r="227" spans="1:257" s="2" customFormat="1" ht="15" hidden="1" x14ac:dyDescent="0.25">
      <c r="A227" s="2">
        <v>125</v>
      </c>
      <c r="B227" s="36">
        <f t="shared" ca="1" si="133"/>
        <v>48070</v>
      </c>
      <c r="C227" s="28">
        <f t="shared" si="142"/>
        <v>16176.444444444507</v>
      </c>
      <c r="D227" s="28">
        <f t="shared" si="143"/>
        <v>11876.388888888923</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row>
    <row r="228" spans="1:257" s="2" customFormat="1" ht="15" hidden="1" x14ac:dyDescent="0.25">
      <c r="A228" s="2">
        <v>126</v>
      </c>
      <c r="B228" s="36">
        <f t="shared" ca="1" si="133"/>
        <v>48101</v>
      </c>
      <c r="C228" s="28">
        <f t="shared" si="142"/>
        <v>16098.05555555562</v>
      </c>
      <c r="D228" s="28">
        <f t="shared" si="143"/>
        <v>11835.069444444478</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row>
    <row r="229" spans="1:257" s="2" customFormat="1" ht="15" hidden="1" x14ac:dyDescent="0.25">
      <c r="A229" s="2">
        <v>127</v>
      </c>
      <c r="B229" s="36">
        <f t="shared" ca="1" si="133"/>
        <v>48131</v>
      </c>
      <c r="C229" s="28">
        <f t="shared" si="142"/>
        <v>16019.66666666673</v>
      </c>
      <c r="D229" s="28">
        <f t="shared" si="143"/>
        <v>11793.750000000033</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row>
    <row r="230" spans="1:257" s="2" customFormat="1" ht="15" hidden="1" x14ac:dyDescent="0.25">
      <c r="A230" s="2">
        <v>128</v>
      </c>
      <c r="B230" s="36">
        <f t="shared" ca="1" si="133"/>
        <v>48162</v>
      </c>
      <c r="C230" s="28">
        <f t="shared" si="142"/>
        <v>15941.277777777839</v>
      </c>
      <c r="D230" s="28">
        <f t="shared" si="143"/>
        <v>11752.430555555587</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row>
    <row r="231" spans="1:257" s="2" customFormat="1" ht="15" hidden="1" x14ac:dyDescent="0.25">
      <c r="A231" s="2">
        <v>129</v>
      </c>
      <c r="B231" s="36">
        <f t="shared" ca="1" si="133"/>
        <v>48192</v>
      </c>
      <c r="C231" s="28">
        <f t="shared" si="142"/>
        <v>15862.888888888952</v>
      </c>
      <c r="D231" s="28">
        <f t="shared" si="143"/>
        <v>11711.111111111144</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row>
    <row r="232" spans="1:257" s="2" customFormat="1" ht="15" hidden="1" x14ac:dyDescent="0.25">
      <c r="A232" s="2">
        <v>130</v>
      </c>
      <c r="B232" s="36">
        <f t="shared" ca="1" si="133"/>
        <v>48223</v>
      </c>
      <c r="C232" s="28">
        <f t="shared" si="142"/>
        <v>15784.500000000062</v>
      </c>
      <c r="D232" s="28">
        <f t="shared" si="143"/>
        <v>11669.791666666699</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row>
    <row r="233" spans="1:257" s="2" customFormat="1" ht="15" hidden="1" x14ac:dyDescent="0.25">
      <c r="A233" s="2">
        <v>131</v>
      </c>
      <c r="B233" s="36">
        <f t="shared" ref="B233:B296" ca="1" si="144">EDATE(B232,1)</f>
        <v>48254</v>
      </c>
      <c r="C233" s="28">
        <f t="shared" si="142"/>
        <v>15706.111111111171</v>
      </c>
      <c r="D233" s="28">
        <f t="shared" si="143"/>
        <v>11628.472222222255</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row>
    <row r="234" spans="1:257" s="2" customFormat="1" ht="15" hidden="1" x14ac:dyDescent="0.25">
      <c r="A234" s="2">
        <v>132</v>
      </c>
      <c r="B234" s="36">
        <f t="shared" ca="1" si="144"/>
        <v>48283</v>
      </c>
      <c r="C234" s="28">
        <f t="shared" si="142"/>
        <v>15627.722222222284</v>
      </c>
      <c r="D234" s="28">
        <f t="shared" si="143"/>
        <v>11587.15277777781</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row>
    <row r="235" spans="1:257" s="2" customFormat="1" ht="15" hidden="1" x14ac:dyDescent="0.25">
      <c r="A235" s="2">
        <v>133</v>
      </c>
      <c r="B235" s="36">
        <f t="shared" ca="1" si="144"/>
        <v>48314</v>
      </c>
      <c r="C235" s="28">
        <f t="shared" ref="C235:C246" si="145">AD58</f>
        <v>20749.333333333394</v>
      </c>
      <c r="D235" s="28">
        <f t="shared" ref="D235:D246" si="146">AE58</f>
        <v>16745.833333333365</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row>
    <row r="236" spans="1:257" s="2" customFormat="1" ht="15" hidden="1" x14ac:dyDescent="0.25">
      <c r="A236" s="2">
        <v>134</v>
      </c>
      <c r="B236" s="36">
        <f t="shared" ca="1" si="144"/>
        <v>48344</v>
      </c>
      <c r="C236" s="28">
        <f t="shared" si="145"/>
        <v>15470.944444444503</v>
      </c>
      <c r="D236" s="28">
        <f t="shared" si="146"/>
        <v>11504.51388888892</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row>
    <row r="237" spans="1:257" s="2" customFormat="1" ht="15" hidden="1" x14ac:dyDescent="0.25">
      <c r="A237" s="2">
        <v>135</v>
      </c>
      <c r="B237" s="36">
        <f t="shared" ca="1" si="144"/>
        <v>48375</v>
      </c>
      <c r="C237" s="28">
        <f t="shared" si="145"/>
        <v>15392.555555555617</v>
      </c>
      <c r="D237" s="28">
        <f t="shared" si="146"/>
        <v>11463.194444444476</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row>
    <row r="238" spans="1:257" s="2" customFormat="1" ht="15" hidden="1" x14ac:dyDescent="0.25">
      <c r="A238" s="2">
        <v>136</v>
      </c>
      <c r="B238" s="36">
        <f t="shared" ca="1" si="144"/>
        <v>48405</v>
      </c>
      <c r="C238" s="28">
        <f t="shared" si="145"/>
        <v>15314.166666666726</v>
      </c>
      <c r="D238" s="28">
        <f t="shared" si="146"/>
        <v>11421.875000000031</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row>
    <row r="239" spans="1:257" s="2" customFormat="1" ht="15" hidden="1" x14ac:dyDescent="0.25">
      <c r="A239" s="2">
        <v>137</v>
      </c>
      <c r="B239" s="36">
        <f t="shared" ca="1" si="144"/>
        <v>48436</v>
      </c>
      <c r="C239" s="28">
        <f t="shared" si="145"/>
        <v>15235.777777777836</v>
      </c>
      <c r="D239" s="28">
        <f t="shared" si="146"/>
        <v>11380.555555555587</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row>
    <row r="240" spans="1:257" s="2" customFormat="1" ht="15" hidden="1" x14ac:dyDescent="0.25">
      <c r="A240" s="2">
        <v>138</v>
      </c>
      <c r="B240" s="36">
        <f t="shared" ca="1" si="144"/>
        <v>48467</v>
      </c>
      <c r="C240" s="28">
        <f t="shared" si="145"/>
        <v>15157.388888888949</v>
      </c>
      <c r="D240" s="28">
        <f t="shared" si="146"/>
        <v>11339.236111111142</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row>
    <row r="241" spans="1:257" s="2" customFormat="1" ht="15" hidden="1" x14ac:dyDescent="0.25">
      <c r="A241" s="2">
        <v>139</v>
      </c>
      <c r="B241" s="36">
        <f t="shared" ca="1" si="144"/>
        <v>48497</v>
      </c>
      <c r="C241" s="28">
        <f t="shared" si="145"/>
        <v>15079.000000000058</v>
      </c>
      <c r="D241" s="28">
        <f t="shared" si="146"/>
        <v>11297.916666666697</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row>
    <row r="242" spans="1:257" s="2" customFormat="1" ht="15" hidden="1" x14ac:dyDescent="0.25">
      <c r="A242" s="2">
        <v>140</v>
      </c>
      <c r="B242" s="36">
        <f t="shared" ca="1" si="144"/>
        <v>48528</v>
      </c>
      <c r="C242" s="28">
        <f t="shared" si="145"/>
        <v>15000.611111111168</v>
      </c>
      <c r="D242" s="28">
        <f t="shared" si="146"/>
        <v>11256.597222222252</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row>
    <row r="243" spans="1:257" s="2" customFormat="1" ht="15" hidden="1" x14ac:dyDescent="0.25">
      <c r="A243" s="2">
        <v>141</v>
      </c>
      <c r="B243" s="36">
        <f t="shared" ca="1" si="144"/>
        <v>48558</v>
      </c>
      <c r="C243" s="28">
        <f t="shared" si="145"/>
        <v>14922.222222222281</v>
      </c>
      <c r="D243" s="28">
        <f t="shared" si="146"/>
        <v>11215.277777777806</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row>
    <row r="244" spans="1:257" s="2" customFormat="1" ht="15" hidden="1" x14ac:dyDescent="0.25">
      <c r="A244" s="2">
        <v>142</v>
      </c>
      <c r="B244" s="36">
        <f t="shared" ca="1" si="144"/>
        <v>48589</v>
      </c>
      <c r="C244" s="28">
        <f t="shared" si="145"/>
        <v>14843.83333333339</v>
      </c>
      <c r="D244" s="28">
        <f t="shared" si="146"/>
        <v>11173.958333333363</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row>
    <row r="245" spans="1:257" s="2" customFormat="1" ht="15" hidden="1" x14ac:dyDescent="0.25">
      <c r="A245" s="2">
        <v>143</v>
      </c>
      <c r="B245" s="36">
        <f t="shared" ca="1" si="144"/>
        <v>48620</v>
      </c>
      <c r="C245" s="28">
        <f t="shared" si="145"/>
        <v>14765.4444444445</v>
      </c>
      <c r="D245" s="28">
        <f t="shared" si="146"/>
        <v>11132.638888888918</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row>
    <row r="246" spans="1:257" s="2" customFormat="1" ht="15" hidden="1" x14ac:dyDescent="0.25">
      <c r="A246" s="2">
        <v>144</v>
      </c>
      <c r="B246" s="36">
        <f t="shared" ca="1" si="144"/>
        <v>48648</v>
      </c>
      <c r="C246" s="28">
        <f t="shared" si="145"/>
        <v>14687.055555555611</v>
      </c>
      <c r="D246" s="28">
        <f t="shared" si="146"/>
        <v>11091.319444444474</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row>
    <row r="247" spans="1:257" s="2" customFormat="1" ht="15" hidden="1" x14ac:dyDescent="0.25">
      <c r="A247" s="2">
        <v>145</v>
      </c>
      <c r="B247" s="36">
        <f t="shared" ca="1" si="144"/>
        <v>48679</v>
      </c>
      <c r="C247" s="28">
        <f t="shared" ref="C247:C258" si="147">AJ58</f>
        <v>19808.666666666722</v>
      </c>
      <c r="D247" s="28">
        <f t="shared" ref="D247:D258" si="148">AK58</f>
        <v>16250.000000000029</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row>
    <row r="248" spans="1:257" s="2" customFormat="1" ht="15" hidden="1" x14ac:dyDescent="0.25">
      <c r="A248" s="2">
        <v>146</v>
      </c>
      <c r="B248" s="36">
        <f t="shared" ca="1" si="144"/>
        <v>48709</v>
      </c>
      <c r="C248" s="28">
        <f t="shared" si="147"/>
        <v>14530.277777777832</v>
      </c>
      <c r="D248" s="28">
        <f t="shared" si="148"/>
        <v>11008.680555555584</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row>
    <row r="249" spans="1:257" s="2" customFormat="1" ht="15" hidden="1" x14ac:dyDescent="0.25">
      <c r="A249" s="2">
        <v>147</v>
      </c>
      <c r="B249" s="36">
        <f t="shared" ca="1" si="144"/>
        <v>48740</v>
      </c>
      <c r="C249" s="28">
        <f t="shared" si="147"/>
        <v>14451.888888888943</v>
      </c>
      <c r="D249" s="28">
        <f t="shared" si="148"/>
        <v>10967.361111111139</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row>
    <row r="250" spans="1:257" s="2" customFormat="1" ht="15" hidden="1" x14ac:dyDescent="0.25">
      <c r="A250" s="2">
        <v>148</v>
      </c>
      <c r="B250" s="36">
        <f t="shared" ca="1" si="144"/>
        <v>48770</v>
      </c>
      <c r="C250" s="28">
        <f t="shared" si="147"/>
        <v>14373.500000000055</v>
      </c>
      <c r="D250" s="28">
        <f t="shared" si="148"/>
        <v>10926.041666666695</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row>
    <row r="251" spans="1:257" s="2" customFormat="1" ht="15" hidden="1" x14ac:dyDescent="0.25">
      <c r="A251" s="2">
        <v>149</v>
      </c>
      <c r="B251" s="36">
        <f t="shared" ca="1" si="144"/>
        <v>48801</v>
      </c>
      <c r="C251" s="28">
        <f t="shared" si="147"/>
        <v>14295.111111111164</v>
      </c>
      <c r="D251" s="28">
        <f t="shared" si="148"/>
        <v>10884.72222222225</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row>
    <row r="252" spans="1:257" s="2" customFormat="1" ht="15" hidden="1" x14ac:dyDescent="0.25">
      <c r="A252" s="2">
        <v>150</v>
      </c>
      <c r="B252" s="36">
        <f t="shared" ca="1" si="144"/>
        <v>48832</v>
      </c>
      <c r="C252" s="28">
        <f t="shared" si="147"/>
        <v>14216.722222222275</v>
      </c>
      <c r="D252" s="28">
        <f t="shared" si="148"/>
        <v>10843.402777777806</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row>
    <row r="253" spans="1:257" s="2" customFormat="1" ht="15" hidden="1" x14ac:dyDescent="0.25">
      <c r="A253" s="2">
        <v>151</v>
      </c>
      <c r="B253" s="36">
        <f t="shared" ca="1" si="144"/>
        <v>48862</v>
      </c>
      <c r="C253" s="28">
        <f t="shared" si="147"/>
        <v>14138.333333333387</v>
      </c>
      <c r="D253" s="28">
        <f t="shared" si="148"/>
        <v>10802.083333333361</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row>
    <row r="254" spans="1:257" s="2" customFormat="1" ht="15" hidden="1" x14ac:dyDescent="0.25">
      <c r="A254" s="2">
        <v>152</v>
      </c>
      <c r="B254" s="36">
        <f t="shared" ca="1" si="144"/>
        <v>48893</v>
      </c>
      <c r="C254" s="28">
        <f t="shared" si="147"/>
        <v>14059.944444444496</v>
      </c>
      <c r="D254" s="28">
        <f t="shared" si="148"/>
        <v>10760.763888888916</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row>
    <row r="255" spans="1:257" s="2" customFormat="1" ht="15" hidden="1" x14ac:dyDescent="0.25">
      <c r="A255" s="2">
        <v>153</v>
      </c>
      <c r="B255" s="36">
        <f t="shared" ca="1" si="144"/>
        <v>48923</v>
      </c>
      <c r="C255" s="28">
        <f t="shared" si="147"/>
        <v>13981.555555555607</v>
      </c>
      <c r="D255" s="28">
        <f t="shared" si="148"/>
        <v>10719.444444444471</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row>
    <row r="256" spans="1:257" s="2" customFormat="1" ht="15" hidden="1" x14ac:dyDescent="0.25">
      <c r="A256" s="2">
        <v>154</v>
      </c>
      <c r="B256" s="36">
        <f t="shared" ca="1" si="144"/>
        <v>48954</v>
      </c>
      <c r="C256" s="28">
        <f t="shared" si="147"/>
        <v>13903.166666666719</v>
      </c>
      <c r="D256" s="28">
        <f t="shared" si="148"/>
        <v>10678.125000000027</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row>
    <row r="257" spans="1:257" s="2" customFormat="1" ht="15" hidden="1" x14ac:dyDescent="0.25">
      <c r="A257" s="2">
        <v>155</v>
      </c>
      <c r="B257" s="36">
        <f t="shared" ca="1" si="144"/>
        <v>48985</v>
      </c>
      <c r="C257" s="28">
        <f t="shared" si="147"/>
        <v>13824.777777777828</v>
      </c>
      <c r="D257" s="28">
        <f t="shared" si="148"/>
        <v>10636.805555555582</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row>
    <row r="258" spans="1:257" s="2" customFormat="1" ht="15" hidden="1" x14ac:dyDescent="0.25">
      <c r="A258" s="2">
        <v>156</v>
      </c>
      <c r="B258" s="36">
        <f t="shared" ca="1" si="144"/>
        <v>49013</v>
      </c>
      <c r="C258" s="28">
        <f t="shared" si="147"/>
        <v>13746.38888888894</v>
      </c>
      <c r="D258" s="28">
        <f t="shared" si="148"/>
        <v>10595.486111111139</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row>
    <row r="259" spans="1:257" s="2" customFormat="1" ht="15" hidden="1" x14ac:dyDescent="0.25">
      <c r="A259" s="2">
        <v>157</v>
      </c>
      <c r="B259" s="36">
        <f t="shared" ca="1" si="144"/>
        <v>49044</v>
      </c>
      <c r="C259" s="28">
        <f t="shared" ref="C259:C270" si="149">AP58</f>
        <v>18868.000000000051</v>
      </c>
      <c r="D259" s="28">
        <f t="shared" ref="D259:D270" si="150">AQ58</f>
        <v>15754.166666666693</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row>
    <row r="260" spans="1:257" s="2" customFormat="1" ht="15" hidden="1" x14ac:dyDescent="0.25">
      <c r="A260" s="2">
        <v>158</v>
      </c>
      <c r="B260" s="36">
        <f t="shared" ca="1" si="144"/>
        <v>49074</v>
      </c>
      <c r="C260" s="28">
        <f t="shared" si="149"/>
        <v>13589.61111111116</v>
      </c>
      <c r="D260" s="28">
        <f t="shared" si="150"/>
        <v>10512.847222222248</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row>
    <row r="261" spans="1:257" s="2" customFormat="1" ht="15" hidden="1" x14ac:dyDescent="0.25">
      <c r="A261" s="2">
        <v>159</v>
      </c>
      <c r="B261" s="36">
        <f t="shared" ca="1" si="144"/>
        <v>49105</v>
      </c>
      <c r="C261" s="28">
        <f t="shared" si="149"/>
        <v>13511.222222222272</v>
      </c>
      <c r="D261" s="28">
        <f t="shared" si="150"/>
        <v>10471.527777777803</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row>
    <row r="262" spans="1:257" s="2" customFormat="1" ht="15" hidden="1" x14ac:dyDescent="0.25">
      <c r="A262" s="2">
        <v>160</v>
      </c>
      <c r="B262" s="36">
        <f t="shared" ca="1" si="144"/>
        <v>49135</v>
      </c>
      <c r="C262" s="28">
        <f t="shared" si="149"/>
        <v>13432.833333333383</v>
      </c>
      <c r="D262" s="28">
        <f t="shared" si="150"/>
        <v>10430.208333333359</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row>
    <row r="263" spans="1:257" s="2" customFormat="1" ht="15" hidden="1" x14ac:dyDescent="0.25">
      <c r="A263" s="2">
        <v>161</v>
      </c>
      <c r="B263" s="36">
        <f t="shared" ca="1" si="144"/>
        <v>49166</v>
      </c>
      <c r="C263" s="28">
        <f t="shared" si="149"/>
        <v>13354.444444444493</v>
      </c>
      <c r="D263" s="28">
        <f t="shared" si="150"/>
        <v>10388.888888888914</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row>
    <row r="264" spans="1:257" s="2" customFormat="1" ht="15" hidden="1" x14ac:dyDescent="0.25">
      <c r="A264" s="2">
        <v>162</v>
      </c>
      <c r="B264" s="36">
        <f t="shared" ca="1" si="144"/>
        <v>49197</v>
      </c>
      <c r="C264" s="28">
        <f t="shared" si="149"/>
        <v>13276.055555555604</v>
      </c>
      <c r="D264" s="28">
        <f t="shared" si="150"/>
        <v>10347.569444444471</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row>
    <row r="265" spans="1:257" s="2" customFormat="1" ht="15" hidden="1" x14ac:dyDescent="0.25">
      <c r="A265" s="2">
        <v>163</v>
      </c>
      <c r="B265" s="36">
        <f t="shared" ca="1" si="144"/>
        <v>49227</v>
      </c>
      <c r="C265" s="28">
        <f t="shared" si="149"/>
        <v>13197.666666666715</v>
      </c>
      <c r="D265" s="28">
        <f t="shared" si="150"/>
        <v>10306.250000000025</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row>
    <row r="266" spans="1:257" s="2" customFormat="1" ht="15" hidden="1" x14ac:dyDescent="0.25">
      <c r="A266" s="2">
        <v>164</v>
      </c>
      <c r="B266" s="36">
        <f t="shared" ca="1" si="144"/>
        <v>49258</v>
      </c>
      <c r="C266" s="28">
        <f t="shared" si="149"/>
        <v>13119.277777777825</v>
      </c>
      <c r="D266" s="28">
        <f t="shared" si="150"/>
        <v>10264.93055555558</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row>
    <row r="267" spans="1:257" s="2" customFormat="1" ht="15" hidden="1" x14ac:dyDescent="0.25">
      <c r="A267" s="2">
        <v>165</v>
      </c>
      <c r="B267" s="36">
        <f t="shared" ca="1" si="144"/>
        <v>49288</v>
      </c>
      <c r="C267" s="28">
        <f t="shared" si="149"/>
        <v>13040.888888888936</v>
      </c>
      <c r="D267" s="28">
        <f t="shared" si="150"/>
        <v>10223.611111111135</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row>
    <row r="268" spans="1:257" s="2" customFormat="1" ht="15" hidden="1" x14ac:dyDescent="0.25">
      <c r="A268" s="2">
        <v>166</v>
      </c>
      <c r="B268" s="36">
        <f t="shared" ca="1" si="144"/>
        <v>49319</v>
      </c>
      <c r="C268" s="28">
        <f t="shared" si="149"/>
        <v>12962.500000000047</v>
      </c>
      <c r="D268" s="28">
        <f t="shared" si="150"/>
        <v>10182.291666666692</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row>
    <row r="269" spans="1:257" s="2" customFormat="1" ht="15" hidden="1" x14ac:dyDescent="0.25">
      <c r="A269" s="2">
        <v>167</v>
      </c>
      <c r="B269" s="36">
        <f t="shared" ca="1" si="144"/>
        <v>49350</v>
      </c>
      <c r="C269" s="28">
        <f t="shared" si="149"/>
        <v>12884.111111111157</v>
      </c>
      <c r="D269" s="28">
        <f t="shared" si="150"/>
        <v>10140.972222222246</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row>
    <row r="270" spans="1:257" s="2" customFormat="1" ht="15" hidden="1" x14ac:dyDescent="0.25">
      <c r="A270" s="2">
        <v>168</v>
      </c>
      <c r="B270" s="36">
        <f t="shared" ca="1" si="144"/>
        <v>49378</v>
      </c>
      <c r="C270" s="28">
        <f t="shared" si="149"/>
        <v>12805.72222222227</v>
      </c>
      <c r="D270" s="28">
        <f t="shared" si="150"/>
        <v>10099.652777777803</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row>
    <row r="271" spans="1:257" s="2" customFormat="1" ht="15" hidden="1" x14ac:dyDescent="0.25">
      <c r="A271" s="2">
        <v>169</v>
      </c>
      <c r="B271" s="36">
        <f t="shared" ca="1" si="144"/>
        <v>49409</v>
      </c>
      <c r="C271" s="28">
        <f t="shared" ref="C271:C282" si="151">F73</f>
        <v>17927.333333333379</v>
      </c>
      <c r="D271" s="28">
        <f t="shared" ref="D271:D282" si="152">G73</f>
        <v>15258.333333333358</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row>
    <row r="272" spans="1:257" s="2" customFormat="1" ht="15" hidden="1" x14ac:dyDescent="0.25">
      <c r="A272" s="2">
        <v>170</v>
      </c>
      <c r="B272" s="36">
        <f t="shared" ca="1" si="144"/>
        <v>49439</v>
      </c>
      <c r="C272" s="28">
        <f t="shared" si="151"/>
        <v>12648.944444444493</v>
      </c>
      <c r="D272" s="28">
        <f t="shared" si="152"/>
        <v>10017.013888888914</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row>
    <row r="273" spans="1:257" s="2" customFormat="1" ht="15" hidden="1" x14ac:dyDescent="0.25">
      <c r="A273" s="2">
        <v>171</v>
      </c>
      <c r="B273" s="36">
        <f t="shared" ca="1" si="144"/>
        <v>49470</v>
      </c>
      <c r="C273" s="28">
        <f t="shared" si="151"/>
        <v>12570.555555555602</v>
      </c>
      <c r="D273" s="28">
        <f t="shared" si="152"/>
        <v>9975.6944444444689</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row>
    <row r="274" spans="1:257" s="2" customFormat="1" ht="15" hidden="1" x14ac:dyDescent="0.25">
      <c r="A274" s="2">
        <v>172</v>
      </c>
      <c r="B274" s="36">
        <f t="shared" ca="1" si="144"/>
        <v>49500</v>
      </c>
      <c r="C274" s="28">
        <f t="shared" si="151"/>
        <v>12492.166666666715</v>
      </c>
      <c r="D274" s="28">
        <f t="shared" si="152"/>
        <v>9934.3750000000255</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row>
    <row r="275" spans="1:257" s="2" customFormat="1" ht="15" hidden="1" x14ac:dyDescent="0.25">
      <c r="A275" s="2">
        <v>173</v>
      </c>
      <c r="B275" s="36">
        <f t="shared" ca="1" si="144"/>
        <v>49531</v>
      </c>
      <c r="C275" s="28">
        <f t="shared" si="151"/>
        <v>12413.777777777825</v>
      </c>
      <c r="D275" s="28">
        <f t="shared" si="152"/>
        <v>9893.0555555555802</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row>
    <row r="276" spans="1:257" s="2" customFormat="1" ht="15" hidden="1" x14ac:dyDescent="0.25">
      <c r="A276" s="2">
        <v>174</v>
      </c>
      <c r="B276" s="36">
        <f t="shared" ca="1" si="144"/>
        <v>49562</v>
      </c>
      <c r="C276" s="28">
        <f t="shared" si="151"/>
        <v>12335.388888888938</v>
      </c>
      <c r="D276" s="28">
        <f t="shared" si="152"/>
        <v>9851.7361111111368</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row>
    <row r="277" spans="1:257" s="2" customFormat="1" ht="15" hidden="1" x14ac:dyDescent="0.25">
      <c r="A277" s="2">
        <v>175</v>
      </c>
      <c r="B277" s="36">
        <f t="shared" ca="1" si="144"/>
        <v>49592</v>
      </c>
      <c r="C277" s="28">
        <f t="shared" si="151"/>
        <v>12257.000000000047</v>
      </c>
      <c r="D277" s="28">
        <f t="shared" si="152"/>
        <v>9810.4166666666915</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row>
    <row r="278" spans="1:257" s="2" customFormat="1" ht="15" hidden="1" x14ac:dyDescent="0.25">
      <c r="A278" s="2">
        <v>176</v>
      </c>
      <c r="B278" s="36">
        <f t="shared" ca="1" si="144"/>
        <v>49623</v>
      </c>
      <c r="C278" s="28">
        <f t="shared" si="151"/>
        <v>12178.61111111116</v>
      </c>
      <c r="D278" s="28">
        <f t="shared" si="152"/>
        <v>9769.0972222222481</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row>
    <row r="279" spans="1:257" s="2" customFormat="1" ht="15" hidden="1" x14ac:dyDescent="0.25">
      <c r="A279" s="2">
        <v>177</v>
      </c>
      <c r="B279" s="36">
        <f t="shared" ca="1" si="144"/>
        <v>49653</v>
      </c>
      <c r="C279" s="28">
        <f t="shared" si="151"/>
        <v>12100.22222222227</v>
      </c>
      <c r="D279" s="28">
        <f t="shared" si="152"/>
        <v>9727.7777777778028</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row>
    <row r="280" spans="1:257" s="2" customFormat="1" ht="15" hidden="1" x14ac:dyDescent="0.25">
      <c r="A280" s="2">
        <v>178</v>
      </c>
      <c r="B280" s="36">
        <f t="shared" ca="1" si="144"/>
        <v>49684</v>
      </c>
      <c r="C280" s="28">
        <f t="shared" si="151"/>
        <v>12021.833333333383</v>
      </c>
      <c r="D280" s="28">
        <f t="shared" si="152"/>
        <v>9686.4583333333594</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row>
    <row r="281" spans="1:257" s="2" customFormat="1" ht="15" hidden="1" x14ac:dyDescent="0.25">
      <c r="A281" s="2">
        <v>179</v>
      </c>
      <c r="B281" s="36">
        <f t="shared" ca="1" si="144"/>
        <v>49715</v>
      </c>
      <c r="C281" s="28">
        <f t="shared" si="151"/>
        <v>11943.444444444493</v>
      </c>
      <c r="D281" s="28">
        <f t="shared" si="152"/>
        <v>9645.1388888889142</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row>
    <row r="282" spans="1:257" s="2" customFormat="1" ht="15" hidden="1" x14ac:dyDescent="0.25">
      <c r="A282" s="2">
        <v>180</v>
      </c>
      <c r="B282" s="36">
        <f t="shared" ca="1" si="144"/>
        <v>49744</v>
      </c>
      <c r="C282" s="28">
        <f t="shared" si="151"/>
        <v>11865.055555555606</v>
      </c>
      <c r="D282" s="28">
        <f t="shared" si="152"/>
        <v>9603.8194444444707</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row>
    <row r="283" spans="1:257" s="2" customFormat="1" ht="15" hidden="1" x14ac:dyDescent="0.25">
      <c r="A283" s="2">
        <v>181</v>
      </c>
      <c r="B283" s="36">
        <f t="shared" ca="1" si="144"/>
        <v>49775</v>
      </c>
      <c r="C283" s="28">
        <f t="shared" ref="C283:C294" si="153">L73</f>
        <v>16986.666666666715</v>
      </c>
      <c r="D283" s="28">
        <f t="shared" ref="D283:D294" si="154">M73</f>
        <v>14762.500000000025</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row>
    <row r="284" spans="1:257" s="2" customFormat="1" ht="15" hidden="1" x14ac:dyDescent="0.25">
      <c r="A284" s="2">
        <v>182</v>
      </c>
      <c r="B284" s="36">
        <f t="shared" ca="1" si="144"/>
        <v>49805</v>
      </c>
      <c r="C284" s="28">
        <f t="shared" si="153"/>
        <v>11708.277777777828</v>
      </c>
      <c r="D284" s="28">
        <f t="shared" si="154"/>
        <v>9521.180555555582</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row>
    <row r="285" spans="1:257" s="2" customFormat="1" ht="15" hidden="1" x14ac:dyDescent="0.25">
      <c r="A285" s="2">
        <v>183</v>
      </c>
      <c r="B285" s="36">
        <f t="shared" ca="1" si="144"/>
        <v>49836</v>
      </c>
      <c r="C285" s="28">
        <f t="shared" si="153"/>
        <v>11629.888888888938</v>
      </c>
      <c r="D285" s="28">
        <f t="shared" si="154"/>
        <v>9479.8611111111368</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row>
    <row r="286" spans="1:257" s="2" customFormat="1" ht="15" hidden="1" x14ac:dyDescent="0.25">
      <c r="A286" s="2">
        <v>184</v>
      </c>
      <c r="B286" s="36">
        <f t="shared" ca="1" si="144"/>
        <v>49866</v>
      </c>
      <c r="C286" s="28">
        <f t="shared" si="153"/>
        <v>11551.500000000051</v>
      </c>
      <c r="D286" s="28">
        <f t="shared" si="154"/>
        <v>9438.5416666666933</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row>
    <row r="287" spans="1:257" s="2" customFormat="1" ht="15" hidden="1" x14ac:dyDescent="0.25">
      <c r="A287" s="2">
        <v>185</v>
      </c>
      <c r="B287" s="36">
        <f t="shared" ca="1" si="144"/>
        <v>49897</v>
      </c>
      <c r="C287" s="28">
        <f t="shared" si="153"/>
        <v>11473.11111111116</v>
      </c>
      <c r="D287" s="28">
        <f t="shared" si="154"/>
        <v>9397.2222222222481</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row>
    <row r="288" spans="1:257" s="2" customFormat="1" ht="15" hidden="1" x14ac:dyDescent="0.25">
      <c r="A288" s="2">
        <v>186</v>
      </c>
      <c r="B288" s="36">
        <f t="shared" ca="1" si="144"/>
        <v>49928</v>
      </c>
      <c r="C288" s="28">
        <f t="shared" si="153"/>
        <v>11394.722222222274</v>
      </c>
      <c r="D288" s="28">
        <f t="shared" si="154"/>
        <v>9355.9027777778047</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row>
    <row r="289" spans="1:257" s="2" customFormat="1" ht="15" hidden="1" x14ac:dyDescent="0.25">
      <c r="A289" s="2">
        <v>187</v>
      </c>
      <c r="B289" s="36">
        <f t="shared" ca="1" si="144"/>
        <v>49958</v>
      </c>
      <c r="C289" s="28">
        <f t="shared" si="153"/>
        <v>11316.333333333383</v>
      </c>
      <c r="D289" s="28">
        <f t="shared" si="154"/>
        <v>9314.5833333333594</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row>
    <row r="290" spans="1:257" s="2" customFormat="1" ht="15" hidden="1" x14ac:dyDescent="0.25">
      <c r="A290" s="2">
        <v>188</v>
      </c>
      <c r="B290" s="36">
        <f t="shared" ca="1" si="144"/>
        <v>49989</v>
      </c>
      <c r="C290" s="28">
        <f t="shared" si="153"/>
        <v>11237.944444444496</v>
      </c>
      <c r="D290" s="28">
        <f t="shared" si="154"/>
        <v>9273.263888888916</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row>
    <row r="291" spans="1:257" s="2" customFormat="1" ht="15" hidden="1" x14ac:dyDescent="0.25">
      <c r="A291" s="2">
        <v>189</v>
      </c>
      <c r="B291" s="36">
        <f t="shared" ca="1" si="144"/>
        <v>50019</v>
      </c>
      <c r="C291" s="28">
        <f t="shared" si="153"/>
        <v>11159.555555555607</v>
      </c>
      <c r="D291" s="28">
        <f t="shared" si="154"/>
        <v>9231.9444444444707</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row>
    <row r="292" spans="1:257" s="2" customFormat="1" ht="15" hidden="1" x14ac:dyDescent="0.25">
      <c r="A292" s="2">
        <v>190</v>
      </c>
      <c r="B292" s="36">
        <f t="shared" ca="1" si="144"/>
        <v>50050</v>
      </c>
      <c r="C292" s="28">
        <f t="shared" si="153"/>
        <v>11081.166666666719</v>
      </c>
      <c r="D292" s="28">
        <f t="shared" si="154"/>
        <v>9190.6250000000273</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row>
    <row r="293" spans="1:257" s="2" customFormat="1" ht="15" hidden="1" x14ac:dyDescent="0.25">
      <c r="A293" s="2">
        <v>191</v>
      </c>
      <c r="B293" s="36">
        <f t="shared" ca="1" si="144"/>
        <v>50081</v>
      </c>
      <c r="C293" s="28">
        <f t="shared" si="153"/>
        <v>11002.77777777783</v>
      </c>
      <c r="D293" s="28">
        <f t="shared" si="154"/>
        <v>9149.305555555582</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row>
    <row r="294" spans="1:257" s="2" customFormat="1" ht="15" hidden="1" x14ac:dyDescent="0.25">
      <c r="A294" s="2">
        <v>192</v>
      </c>
      <c r="B294" s="36">
        <f t="shared" ca="1" si="144"/>
        <v>50109</v>
      </c>
      <c r="C294" s="28">
        <f t="shared" si="153"/>
        <v>10924.388888888941</v>
      </c>
      <c r="D294" s="28">
        <f t="shared" si="154"/>
        <v>9107.9861111111386</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row>
    <row r="295" spans="1:257" s="2" customFormat="1" ht="15" hidden="1" x14ac:dyDescent="0.25">
      <c r="A295" s="2">
        <v>193</v>
      </c>
      <c r="B295" s="36">
        <f t="shared" ca="1" si="144"/>
        <v>50140</v>
      </c>
      <c r="C295" s="28">
        <f t="shared" ref="C295:C306" si="155">R73</f>
        <v>16046.000000000051</v>
      </c>
      <c r="D295" s="28">
        <f t="shared" ref="D295:D306" si="156">S73</f>
        <v>14266.666666666693</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row>
    <row r="296" spans="1:257" s="2" customFormat="1" ht="15" hidden="1" x14ac:dyDescent="0.25">
      <c r="A296" s="2">
        <v>194</v>
      </c>
      <c r="B296" s="36">
        <f t="shared" ca="1" si="144"/>
        <v>50170</v>
      </c>
      <c r="C296" s="28">
        <f t="shared" si="155"/>
        <v>10767.611111111164</v>
      </c>
      <c r="D296" s="28">
        <f t="shared" si="156"/>
        <v>9025.3472222222499</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row>
    <row r="297" spans="1:257" s="2" customFormat="1" ht="15" hidden="1" x14ac:dyDescent="0.25">
      <c r="A297" s="2">
        <v>195</v>
      </c>
      <c r="B297" s="36">
        <f t="shared" ref="B297:B342" ca="1" si="157">EDATE(B296,1)</f>
        <v>50201</v>
      </c>
      <c r="C297" s="28">
        <f t="shared" si="155"/>
        <v>10689.222222222275</v>
      </c>
      <c r="D297" s="28">
        <f t="shared" si="156"/>
        <v>8984.0277777778047</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row>
    <row r="298" spans="1:257" s="2" customFormat="1" ht="15" hidden="1" x14ac:dyDescent="0.25">
      <c r="A298" s="2">
        <v>196</v>
      </c>
      <c r="B298" s="36">
        <f t="shared" ca="1" si="157"/>
        <v>50231</v>
      </c>
      <c r="C298" s="28">
        <f t="shared" si="155"/>
        <v>10610.833333333387</v>
      </c>
      <c r="D298" s="28">
        <f t="shared" si="156"/>
        <v>8942.7083333333612</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row>
    <row r="299" spans="1:257" s="2" customFormat="1" ht="15" hidden="1" x14ac:dyDescent="0.25">
      <c r="A299" s="2">
        <v>197</v>
      </c>
      <c r="B299" s="36">
        <f t="shared" ca="1" si="157"/>
        <v>50262</v>
      </c>
      <c r="C299" s="28">
        <f t="shared" si="155"/>
        <v>10532.444444444498</v>
      </c>
      <c r="D299" s="28">
        <f t="shared" si="156"/>
        <v>8901.388888888916</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row>
    <row r="300" spans="1:257" s="2" customFormat="1" ht="15" hidden="1" x14ac:dyDescent="0.25">
      <c r="A300" s="2">
        <v>198</v>
      </c>
      <c r="B300" s="36">
        <f t="shared" ca="1" si="157"/>
        <v>50293</v>
      </c>
      <c r="C300" s="28">
        <f t="shared" si="155"/>
        <v>10454.055555555609</v>
      </c>
      <c r="D300" s="28">
        <f t="shared" si="156"/>
        <v>8860.0694444444725</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row>
    <row r="301" spans="1:257" s="2" customFormat="1" ht="15" hidden="1" x14ac:dyDescent="0.25">
      <c r="A301" s="2">
        <v>199</v>
      </c>
      <c r="B301" s="36">
        <f t="shared" ca="1" si="157"/>
        <v>50323</v>
      </c>
      <c r="C301" s="28">
        <f t="shared" si="155"/>
        <v>10375.666666666721</v>
      </c>
      <c r="D301" s="28">
        <f t="shared" si="156"/>
        <v>8818.7500000000273</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row>
    <row r="302" spans="1:257" s="2" customFormat="1" ht="15" hidden="1" x14ac:dyDescent="0.25">
      <c r="A302" s="2">
        <v>200</v>
      </c>
      <c r="B302" s="36">
        <f t="shared" ca="1" si="157"/>
        <v>50354</v>
      </c>
      <c r="C302" s="28">
        <f t="shared" si="155"/>
        <v>10297.277777777832</v>
      </c>
      <c r="D302" s="28">
        <f t="shared" si="156"/>
        <v>8777.4305555555839</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row>
    <row r="303" spans="1:257" s="2" customFormat="1" ht="15" hidden="1" x14ac:dyDescent="0.25">
      <c r="A303" s="2">
        <v>201</v>
      </c>
      <c r="B303" s="36">
        <f t="shared" ca="1" si="157"/>
        <v>50384</v>
      </c>
      <c r="C303" s="28">
        <f t="shared" si="155"/>
        <v>10218.888888888943</v>
      </c>
      <c r="D303" s="28">
        <f t="shared" si="156"/>
        <v>8736.1111111111386</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row>
    <row r="304" spans="1:257" s="2" customFormat="1" ht="15" hidden="1" x14ac:dyDescent="0.25">
      <c r="A304" s="2">
        <v>202</v>
      </c>
      <c r="B304" s="36">
        <f t="shared" ca="1" si="157"/>
        <v>50415</v>
      </c>
      <c r="C304" s="28">
        <f t="shared" si="155"/>
        <v>10140.500000000055</v>
      </c>
      <c r="D304" s="28">
        <f t="shared" si="156"/>
        <v>8694.7916666666952</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row>
    <row r="305" spans="1:257" s="2" customFormat="1" ht="15" hidden="1" x14ac:dyDescent="0.25">
      <c r="A305" s="2">
        <v>203</v>
      </c>
      <c r="B305" s="36">
        <f t="shared" ca="1" si="157"/>
        <v>50446</v>
      </c>
      <c r="C305" s="28">
        <f t="shared" si="155"/>
        <v>10062.111111111166</v>
      </c>
      <c r="D305" s="28">
        <f t="shared" si="156"/>
        <v>8653.4722222222499</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row>
    <row r="306" spans="1:257" s="2" customFormat="1" ht="15" hidden="1" x14ac:dyDescent="0.25">
      <c r="A306" s="2">
        <v>204</v>
      </c>
      <c r="B306" s="36">
        <f t="shared" ca="1" si="157"/>
        <v>50474</v>
      </c>
      <c r="C306" s="28">
        <f t="shared" si="155"/>
        <v>9983.7222222222772</v>
      </c>
      <c r="D306" s="28">
        <f t="shared" si="156"/>
        <v>8612.1527777778065</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row>
    <row r="307" spans="1:257" s="2" customFormat="1" ht="15" hidden="1" x14ac:dyDescent="0.25">
      <c r="A307" s="2">
        <v>205</v>
      </c>
      <c r="B307" s="36">
        <f t="shared" ca="1" si="157"/>
        <v>50505</v>
      </c>
      <c r="C307" s="28">
        <f t="shared" ref="C307:D318" si="158">X73</f>
        <v>15105.333333333387</v>
      </c>
      <c r="D307" s="28">
        <f t="shared" si="158"/>
        <v>13770.833333333361</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row>
    <row r="308" spans="1:257" s="2" customFormat="1" ht="15" hidden="1" x14ac:dyDescent="0.25">
      <c r="A308" s="2">
        <v>206</v>
      </c>
      <c r="B308" s="36">
        <f t="shared" ca="1" si="157"/>
        <v>50535</v>
      </c>
      <c r="C308" s="28">
        <f t="shared" si="158"/>
        <v>9826.944444444498</v>
      </c>
      <c r="D308" s="28">
        <f t="shared" si="158"/>
        <v>8529.5138888889178</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row>
    <row r="309" spans="1:257" s="2" customFormat="1" ht="15" hidden="1" x14ac:dyDescent="0.25">
      <c r="A309" s="2">
        <v>207</v>
      </c>
      <c r="B309" s="36">
        <f t="shared" ca="1" si="157"/>
        <v>50566</v>
      </c>
      <c r="C309" s="28">
        <f t="shared" si="158"/>
        <v>9748.5555555556093</v>
      </c>
      <c r="D309" s="28">
        <f t="shared" si="158"/>
        <v>8488.1944444444725</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row>
    <row r="310" spans="1:257" s="2" customFormat="1" ht="15" hidden="1" x14ac:dyDescent="0.25">
      <c r="A310" s="2">
        <v>208</v>
      </c>
      <c r="B310" s="36">
        <f t="shared" ca="1" si="157"/>
        <v>50596</v>
      </c>
      <c r="C310" s="28">
        <f t="shared" si="158"/>
        <v>9670.1666666667206</v>
      </c>
      <c r="D310" s="28">
        <f t="shared" si="158"/>
        <v>8446.8750000000291</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row>
    <row r="311" spans="1:257" s="2" customFormat="1" ht="15" hidden="1" x14ac:dyDescent="0.25">
      <c r="A311" s="2">
        <v>209</v>
      </c>
      <c r="B311" s="36">
        <f t="shared" ca="1" si="157"/>
        <v>50627</v>
      </c>
      <c r="C311" s="28">
        <f t="shared" si="158"/>
        <v>9591.7777777778319</v>
      </c>
      <c r="D311" s="28">
        <f t="shared" si="158"/>
        <v>8405.5555555555839</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row>
    <row r="312" spans="1:257" s="2" customFormat="1" ht="15" hidden="1" x14ac:dyDescent="0.25">
      <c r="A312" s="2">
        <v>210</v>
      </c>
      <c r="B312" s="36">
        <f t="shared" ca="1" si="157"/>
        <v>50658</v>
      </c>
      <c r="C312" s="28">
        <f t="shared" si="158"/>
        <v>9513.3888888889414</v>
      </c>
      <c r="D312" s="28">
        <f t="shared" si="158"/>
        <v>8364.2361111111386</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row>
    <row r="313" spans="1:257" s="2" customFormat="1" ht="15" hidden="1" x14ac:dyDescent="0.25">
      <c r="A313" s="2">
        <v>211</v>
      </c>
      <c r="B313" s="36">
        <f t="shared" ca="1" si="157"/>
        <v>50688</v>
      </c>
      <c r="C313" s="28">
        <f t="shared" si="158"/>
        <v>9435.0000000000528</v>
      </c>
      <c r="D313" s="28">
        <f t="shared" si="158"/>
        <v>8322.9166666666952</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row>
    <row r="314" spans="1:257" s="2" customFormat="1" ht="15" hidden="1" x14ac:dyDescent="0.25">
      <c r="A314" s="2">
        <v>212</v>
      </c>
      <c r="B314" s="36">
        <f t="shared" ca="1" si="157"/>
        <v>50719</v>
      </c>
      <c r="C314" s="28">
        <f t="shared" si="158"/>
        <v>9356.6111111111641</v>
      </c>
      <c r="D314" s="28">
        <f t="shared" si="158"/>
        <v>8281.5972222222499</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row>
    <row r="315" spans="1:257" s="2" customFormat="1" ht="15" hidden="1" x14ac:dyDescent="0.25">
      <c r="A315" s="2">
        <v>213</v>
      </c>
      <c r="B315" s="36">
        <f t="shared" ca="1" si="157"/>
        <v>50749</v>
      </c>
      <c r="C315" s="28">
        <f t="shared" si="158"/>
        <v>9278.2222222222754</v>
      </c>
      <c r="D315" s="28">
        <f t="shared" si="158"/>
        <v>8240.2777777778065</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row>
    <row r="316" spans="1:257" s="2" customFormat="1" ht="15" hidden="1" x14ac:dyDescent="0.25">
      <c r="A316" s="2">
        <v>214</v>
      </c>
      <c r="B316" s="36">
        <f t="shared" ca="1" si="157"/>
        <v>50780</v>
      </c>
      <c r="C316" s="28">
        <f t="shared" si="158"/>
        <v>9199.8333333333867</v>
      </c>
      <c r="D316" s="28">
        <f t="shared" si="158"/>
        <v>8198.9583333333612</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row>
    <row r="317" spans="1:257" s="2" customFormat="1" ht="15" hidden="1" x14ac:dyDescent="0.25">
      <c r="A317" s="2">
        <v>215</v>
      </c>
      <c r="B317" s="36">
        <f t="shared" ca="1" si="157"/>
        <v>50811</v>
      </c>
      <c r="C317" s="28">
        <f t="shared" si="158"/>
        <v>9121.444444444498</v>
      </c>
      <c r="D317" s="28">
        <f t="shared" si="158"/>
        <v>8157.6388888889169</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row>
    <row r="318" spans="1:257" s="2" customFormat="1" ht="15" hidden="1" x14ac:dyDescent="0.25">
      <c r="A318" s="2">
        <v>216</v>
      </c>
      <c r="B318" s="36">
        <f t="shared" ca="1" si="157"/>
        <v>50839</v>
      </c>
      <c r="C318" s="28">
        <f t="shared" si="158"/>
        <v>9043.0555555556093</v>
      </c>
      <c r="D318" s="28">
        <f t="shared" si="158"/>
        <v>8116.3194444444725</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row>
    <row r="319" spans="1:257" s="2" customFormat="1" ht="15" hidden="1" x14ac:dyDescent="0.25">
      <c r="A319" s="2">
        <v>217</v>
      </c>
      <c r="B319" s="36">
        <f t="shared" ca="1" si="157"/>
        <v>50870</v>
      </c>
      <c r="C319" s="23">
        <f t="shared" ref="C319:D330" si="159">AD73</f>
        <v>14164.666666666719</v>
      </c>
      <c r="D319" s="23">
        <f t="shared" si="159"/>
        <v>13275.000000000027</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row>
    <row r="320" spans="1:257" s="2" customFormat="1" ht="15" hidden="1" x14ac:dyDescent="0.25">
      <c r="A320" s="2">
        <v>218</v>
      </c>
      <c r="B320" s="36">
        <f t="shared" ca="1" si="157"/>
        <v>50900</v>
      </c>
      <c r="C320" s="23">
        <f t="shared" si="159"/>
        <v>8886.2777777778301</v>
      </c>
      <c r="D320" s="23">
        <f t="shared" si="159"/>
        <v>8033.6805555555829</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row>
    <row r="321" spans="1:257" s="2" customFormat="1" ht="15" hidden="1" x14ac:dyDescent="0.25">
      <c r="A321" s="2">
        <v>219</v>
      </c>
      <c r="B321" s="36">
        <f t="shared" ca="1" si="157"/>
        <v>50931</v>
      </c>
      <c r="C321" s="23">
        <f t="shared" si="159"/>
        <v>8807.8888888889414</v>
      </c>
      <c r="D321" s="23">
        <f t="shared" si="159"/>
        <v>7992.3611111111386</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row>
    <row r="322" spans="1:257" s="2" customFormat="1" ht="15" hidden="1" x14ac:dyDescent="0.25">
      <c r="A322" s="2">
        <v>220</v>
      </c>
      <c r="B322" s="36">
        <f t="shared" ca="1" si="157"/>
        <v>50961</v>
      </c>
      <c r="C322" s="23">
        <f t="shared" si="159"/>
        <v>8729.5000000000528</v>
      </c>
      <c r="D322" s="23">
        <f t="shared" si="159"/>
        <v>7951.0416666666943</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row>
    <row r="323" spans="1:257" s="2" customFormat="1" ht="15" hidden="1" x14ac:dyDescent="0.25">
      <c r="A323" s="2">
        <v>221</v>
      </c>
      <c r="B323" s="36">
        <f t="shared" ca="1" si="157"/>
        <v>50992</v>
      </c>
      <c r="C323" s="23">
        <f t="shared" si="159"/>
        <v>8651.1111111111641</v>
      </c>
      <c r="D323" s="23">
        <f t="shared" si="159"/>
        <v>7909.7222222222499</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row>
    <row r="324" spans="1:257" s="2" customFormat="1" ht="15" hidden="1" x14ac:dyDescent="0.25">
      <c r="A324" s="2">
        <v>222</v>
      </c>
      <c r="B324" s="36">
        <f t="shared" ca="1" si="157"/>
        <v>51023</v>
      </c>
      <c r="C324" s="23">
        <f t="shared" si="159"/>
        <v>8572.7222222222736</v>
      </c>
      <c r="D324" s="23">
        <f t="shared" si="159"/>
        <v>7868.4027777778047</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row>
    <row r="325" spans="1:257" s="2" customFormat="1" ht="15" hidden="1" x14ac:dyDescent="0.25">
      <c r="A325" s="2">
        <v>223</v>
      </c>
      <c r="B325" s="36">
        <f t="shared" ca="1" si="157"/>
        <v>51053</v>
      </c>
      <c r="C325" s="23">
        <f t="shared" si="159"/>
        <v>8494.3333333333849</v>
      </c>
      <c r="D325" s="23">
        <f t="shared" si="159"/>
        <v>7827.0833333333603</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row>
    <row r="326" spans="1:257" s="2" customFormat="1" ht="15" hidden="1" x14ac:dyDescent="0.25">
      <c r="A326" s="2">
        <v>224</v>
      </c>
      <c r="B326" s="36">
        <f t="shared" ca="1" si="157"/>
        <v>51084</v>
      </c>
      <c r="C326" s="23">
        <f t="shared" si="159"/>
        <v>8415.9444444444962</v>
      </c>
      <c r="D326" s="23">
        <f t="shared" si="159"/>
        <v>7785.763888888916</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row>
    <row r="327" spans="1:257" s="2" customFormat="1" ht="15" hidden="1" x14ac:dyDescent="0.25">
      <c r="A327" s="2">
        <v>225</v>
      </c>
      <c r="B327" s="36">
        <f t="shared" ca="1" si="157"/>
        <v>51114</v>
      </c>
      <c r="C327" s="23">
        <f t="shared" si="159"/>
        <v>8337.5555555556075</v>
      </c>
      <c r="D327" s="23">
        <f t="shared" si="159"/>
        <v>7744.4444444444716</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row>
    <row r="328" spans="1:257" s="2" customFormat="1" ht="15" hidden="1" x14ac:dyDescent="0.25">
      <c r="A328" s="2">
        <v>226</v>
      </c>
      <c r="B328" s="36">
        <f t="shared" ca="1" si="157"/>
        <v>51145</v>
      </c>
      <c r="C328" s="23">
        <f t="shared" si="159"/>
        <v>8259.1666666667188</v>
      </c>
      <c r="D328" s="23">
        <f t="shared" si="159"/>
        <v>7703.1250000000273</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row>
    <row r="329" spans="1:257" s="2" customFormat="1" ht="15" hidden="1" x14ac:dyDescent="0.25">
      <c r="A329" s="2">
        <v>227</v>
      </c>
      <c r="B329" s="36">
        <f t="shared" ca="1" si="157"/>
        <v>51176</v>
      </c>
      <c r="C329" s="23">
        <f t="shared" si="159"/>
        <v>8180.7777777778301</v>
      </c>
      <c r="D329" s="23">
        <f t="shared" si="159"/>
        <v>7661.8055555555829</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row>
    <row r="330" spans="1:257" s="2" customFormat="1" ht="15" hidden="1" x14ac:dyDescent="0.25">
      <c r="A330" s="2">
        <v>228</v>
      </c>
      <c r="B330" s="36">
        <f t="shared" ca="1" si="157"/>
        <v>51205</v>
      </c>
      <c r="C330" s="23">
        <f t="shared" si="159"/>
        <v>8102.3888888889414</v>
      </c>
      <c r="D330" s="23">
        <f t="shared" si="159"/>
        <v>7620.4861111111386</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row>
    <row r="331" spans="1:257" s="2" customFormat="1" ht="15" hidden="1" x14ac:dyDescent="0.25">
      <c r="A331" s="2">
        <v>229</v>
      </c>
      <c r="B331" s="36">
        <f t="shared" ca="1" si="157"/>
        <v>51236</v>
      </c>
      <c r="C331" s="23">
        <f t="shared" ref="C331:D342" si="160">AJ73</f>
        <v>13224.000000000053</v>
      </c>
      <c r="D331" s="23">
        <f t="shared" si="160"/>
        <v>12779.166666666693</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row>
    <row r="332" spans="1:257" s="2" customFormat="1" ht="15" hidden="1" x14ac:dyDescent="0.25">
      <c r="A332" s="2">
        <v>230</v>
      </c>
      <c r="B332" s="36">
        <f t="shared" ca="1" si="157"/>
        <v>51266</v>
      </c>
      <c r="C332" s="23">
        <f t="shared" si="160"/>
        <v>7945.6111111111641</v>
      </c>
      <c r="D332" s="23">
        <f t="shared" si="160"/>
        <v>7537.8472222222499</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row>
    <row r="333" spans="1:257" s="2" customFormat="1" ht="15" hidden="1" x14ac:dyDescent="0.25">
      <c r="A333" s="2">
        <v>231</v>
      </c>
      <c r="B333" s="36">
        <f t="shared" ca="1" si="157"/>
        <v>51297</v>
      </c>
      <c r="C333" s="23">
        <f t="shared" si="160"/>
        <v>7867.2222222222745</v>
      </c>
      <c r="D333" s="23">
        <f t="shared" si="160"/>
        <v>7496.5277777778056</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row>
    <row r="334" spans="1:257" s="2" customFormat="1" ht="15" hidden="1" x14ac:dyDescent="0.25">
      <c r="A334" s="2">
        <v>232</v>
      </c>
      <c r="B334" s="36">
        <f t="shared" ca="1" si="157"/>
        <v>51327</v>
      </c>
      <c r="C334" s="23">
        <f t="shared" si="160"/>
        <v>7788.8333333333858</v>
      </c>
      <c r="D334" s="23">
        <f t="shared" si="160"/>
        <v>7455.2083333333612</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row>
    <row r="335" spans="1:257" s="2" customFormat="1" ht="15" hidden="1" x14ac:dyDescent="0.25">
      <c r="A335" s="2">
        <v>233</v>
      </c>
      <c r="B335" s="36">
        <f t="shared" ca="1" si="157"/>
        <v>51358</v>
      </c>
      <c r="C335" s="23">
        <f t="shared" si="160"/>
        <v>7710.4444444444971</v>
      </c>
      <c r="D335" s="23">
        <f t="shared" si="160"/>
        <v>7413.888888888916</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row>
    <row r="336" spans="1:257" s="2" customFormat="1" ht="15" hidden="1" x14ac:dyDescent="0.25">
      <c r="A336" s="2">
        <v>234</v>
      </c>
      <c r="B336" s="36">
        <f t="shared" ca="1" si="157"/>
        <v>51389</v>
      </c>
      <c r="C336" s="23">
        <f t="shared" si="160"/>
        <v>7632.0555555556075</v>
      </c>
      <c r="D336" s="23">
        <f t="shared" si="160"/>
        <v>7372.5694444444716</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row>
    <row r="337" spans="1:258" s="2" customFormat="1" ht="15" hidden="1" x14ac:dyDescent="0.25">
      <c r="A337" s="2">
        <v>235</v>
      </c>
      <c r="B337" s="36">
        <f t="shared" ca="1" si="157"/>
        <v>51419</v>
      </c>
      <c r="C337" s="23">
        <f t="shared" si="160"/>
        <v>7553.6666666667188</v>
      </c>
      <c r="D337" s="23">
        <f t="shared" si="160"/>
        <v>7331.2500000000273</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row>
    <row r="338" spans="1:258" s="2" customFormat="1" ht="15" hidden="1" x14ac:dyDescent="0.25">
      <c r="A338" s="2">
        <v>236</v>
      </c>
      <c r="B338" s="36">
        <f t="shared" ca="1" si="157"/>
        <v>51450</v>
      </c>
      <c r="C338" s="23">
        <f t="shared" si="160"/>
        <v>7475.2777777778301</v>
      </c>
      <c r="D338" s="23">
        <f t="shared" si="160"/>
        <v>7289.9305555555829</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row>
    <row r="339" spans="1:258" s="2" customFormat="1" ht="15" hidden="1" x14ac:dyDescent="0.25">
      <c r="A339" s="2">
        <v>237</v>
      </c>
      <c r="B339" s="36">
        <f t="shared" ca="1" si="157"/>
        <v>51480</v>
      </c>
      <c r="C339" s="23">
        <f t="shared" si="160"/>
        <v>7396.8888888889414</v>
      </c>
      <c r="D339" s="23">
        <f t="shared" si="160"/>
        <v>7248.6111111111386</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row>
    <row r="340" spans="1:258" s="2" customFormat="1" ht="15" hidden="1" x14ac:dyDescent="0.25">
      <c r="A340" s="2">
        <v>238</v>
      </c>
      <c r="B340" s="36">
        <f t="shared" ca="1" si="157"/>
        <v>51511</v>
      </c>
      <c r="C340" s="23">
        <f t="shared" si="160"/>
        <v>7318.5000000000528</v>
      </c>
      <c r="D340" s="23">
        <f t="shared" si="160"/>
        <v>7207.2916666666943</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row>
    <row r="341" spans="1:258" s="2" customFormat="1" ht="15" hidden="1" x14ac:dyDescent="0.25">
      <c r="A341" s="2">
        <v>239</v>
      </c>
      <c r="B341" s="36">
        <f t="shared" ca="1" si="157"/>
        <v>51542</v>
      </c>
      <c r="C341" s="23">
        <f t="shared" si="160"/>
        <v>7240.1111111111632</v>
      </c>
      <c r="D341" s="23">
        <f t="shared" si="160"/>
        <v>7165.9722222222499</v>
      </c>
      <c r="E341" s="23"/>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row>
    <row r="342" spans="1:258" s="2" customFormat="1" ht="15" hidden="1" x14ac:dyDescent="0.25">
      <c r="A342" s="2">
        <v>240</v>
      </c>
      <c r="B342" s="36">
        <f t="shared" ca="1" si="157"/>
        <v>51570</v>
      </c>
      <c r="C342" s="23">
        <f t="shared" si="160"/>
        <v>10247.722222222274</v>
      </c>
      <c r="D342" s="23">
        <f>AK84</f>
        <v>10210.652777777805</v>
      </c>
      <c r="E342" s="23"/>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row>
    <row r="343" spans="1:258" s="2" customFormat="1" ht="15" x14ac:dyDescent="0.25">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row>
  </sheetData>
  <sheetProtection algorithmName="SHA-512" hashValue="vvn/2iNsNf3e4PVkYT9mydGTT9Q1s0GfdRUCatJjQlnVp7Nf38LIVUAcY1j1speZ1C6OhuYG5kmCb7p7mjo/Xg==" saltValue="NIuMVR7xYeHC6fcRbvNpig==" spinCount="100000" sheet="1" objects="1" scenarios="1"/>
  <mergeCells count="108">
    <mergeCell ref="A88:L88"/>
    <mergeCell ref="A89:L89"/>
    <mergeCell ref="A90:L90"/>
    <mergeCell ref="A91:L91"/>
    <mergeCell ref="A71:A72"/>
    <mergeCell ref="A39:K39"/>
    <mergeCell ref="L39:M39"/>
    <mergeCell ref="M86:N86"/>
    <mergeCell ref="A99:B100"/>
    <mergeCell ref="C99:H99"/>
    <mergeCell ref="C100:H100"/>
    <mergeCell ref="A92:L92"/>
    <mergeCell ref="A93:Q93"/>
    <mergeCell ref="A94:Q94"/>
    <mergeCell ref="A95:Q95"/>
    <mergeCell ref="A97:B97"/>
    <mergeCell ref="C97:H97"/>
    <mergeCell ref="A33:K33"/>
    <mergeCell ref="L33:M33"/>
    <mergeCell ref="A32:K32"/>
    <mergeCell ref="L32:M32"/>
    <mergeCell ref="A56:A57"/>
    <mergeCell ref="A41:A42"/>
    <mergeCell ref="AF41:AK41"/>
    <mergeCell ref="AL41:AQ41"/>
    <mergeCell ref="B56:G56"/>
    <mergeCell ref="H56:M56"/>
    <mergeCell ref="N56:S56"/>
    <mergeCell ref="A34:K34"/>
    <mergeCell ref="L34:M34"/>
    <mergeCell ref="A35:K35"/>
    <mergeCell ref="L35:M35"/>
    <mergeCell ref="A36:K36"/>
    <mergeCell ref="L36:M36"/>
    <mergeCell ref="A37:K37"/>
    <mergeCell ref="L37:M37"/>
    <mergeCell ref="A38:K38"/>
    <mergeCell ref="L38:M38"/>
    <mergeCell ref="A26:K26"/>
    <mergeCell ref="L26:M26"/>
    <mergeCell ref="A27:K27"/>
    <mergeCell ref="A21:K21"/>
    <mergeCell ref="L27:M27"/>
    <mergeCell ref="A28:K28"/>
    <mergeCell ref="L28:M28"/>
    <mergeCell ref="A13:K13"/>
    <mergeCell ref="L13:M13"/>
    <mergeCell ref="A15:K15"/>
    <mergeCell ref="A16:K16"/>
    <mergeCell ref="A14:K14"/>
    <mergeCell ref="L14:M14"/>
    <mergeCell ref="A11:J11"/>
    <mergeCell ref="L11:M11"/>
    <mergeCell ref="A12:J12"/>
    <mergeCell ref="L12:M12"/>
    <mergeCell ref="A24:M24"/>
    <mergeCell ref="A31:M31"/>
    <mergeCell ref="A19:K19"/>
    <mergeCell ref="L15:M15"/>
    <mergeCell ref="L16:M16"/>
    <mergeCell ref="L18:M18"/>
    <mergeCell ref="L19:M19"/>
    <mergeCell ref="A18:K18"/>
    <mergeCell ref="A30:K30"/>
    <mergeCell ref="L30:M30"/>
    <mergeCell ref="A29:K29"/>
    <mergeCell ref="L29:M29"/>
    <mergeCell ref="A17:K17"/>
    <mergeCell ref="L17:M17"/>
    <mergeCell ref="L22:M22"/>
    <mergeCell ref="A23:I23"/>
    <mergeCell ref="L23:M23"/>
    <mergeCell ref="A22:K22"/>
    <mergeCell ref="A25:K25"/>
    <mergeCell ref="L25:M25"/>
    <mergeCell ref="L21:M21"/>
    <mergeCell ref="A20:K20"/>
    <mergeCell ref="L20:M20"/>
    <mergeCell ref="B41:G41"/>
    <mergeCell ref="H41:M41"/>
    <mergeCell ref="N41:S41"/>
    <mergeCell ref="T41:Y41"/>
    <mergeCell ref="Z41:AE41"/>
    <mergeCell ref="A1:M1"/>
    <mergeCell ref="A2:M2"/>
    <mergeCell ref="A3:M3"/>
    <mergeCell ref="A4:M4"/>
    <mergeCell ref="A5:K5"/>
    <mergeCell ref="L5:M5"/>
    <mergeCell ref="A6:K6"/>
    <mergeCell ref="L6:M6"/>
    <mergeCell ref="A7:K7"/>
    <mergeCell ref="L7:M7"/>
    <mergeCell ref="A8:K8"/>
    <mergeCell ref="L8:M8"/>
    <mergeCell ref="A9:J9"/>
    <mergeCell ref="L9:M9"/>
    <mergeCell ref="A10:J10"/>
    <mergeCell ref="L10:M10"/>
    <mergeCell ref="T56:Y56"/>
    <mergeCell ref="Z56:AE56"/>
    <mergeCell ref="AF56:AK56"/>
    <mergeCell ref="AL56:AQ56"/>
    <mergeCell ref="H71:M71"/>
    <mergeCell ref="N71:S71"/>
    <mergeCell ref="T71:Y71"/>
    <mergeCell ref="Z71:AE71"/>
    <mergeCell ref="AF71:AK71"/>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9525</xdr:colOff>
                    <xdr:row>21</xdr:row>
                    <xdr:rowOff>9525</xdr:rowOff>
                  </from>
                  <to>
                    <xdr:col>13</xdr:col>
                    <xdr:colOff>152400</xdr:colOff>
                    <xdr:row>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0.3</v>
      </c>
      <c r="I6" s="85"/>
      <c r="J6" s="42"/>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1500000</v>
      </c>
      <c r="I7" s="86"/>
      <c r="J7" s="42"/>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42"/>
      <c r="K8" s="31"/>
      <c r="L8" s="31"/>
      <c r="M8" s="31"/>
      <c r="N8" s="31"/>
      <c r="O8" s="31"/>
      <c r="P8" s="2"/>
      <c r="Q8" s="2"/>
      <c r="S8" s="18"/>
      <c r="T8" s="18"/>
      <c r="U8" s="18"/>
      <c r="V8" s="18"/>
      <c r="W8" s="17"/>
      <c r="X8" s="1"/>
      <c r="Y8" s="1"/>
    </row>
    <row r="9" spans="1:28" x14ac:dyDescent="0.25">
      <c r="A9" s="89" t="s">
        <v>50</v>
      </c>
      <c r="B9" s="90"/>
      <c r="C9" s="90"/>
      <c r="D9" s="90"/>
      <c r="E9" s="90"/>
      <c r="F9" s="90"/>
      <c r="G9" s="90"/>
      <c r="H9" s="91">
        <v>0.129</v>
      </c>
      <c r="I9" s="92"/>
      <c r="J9" s="42"/>
      <c r="K9" s="31"/>
      <c r="L9" s="31"/>
      <c r="M9" s="31"/>
      <c r="N9" s="31"/>
      <c r="O9" s="31"/>
      <c r="P9" s="2"/>
      <c r="Q9" s="2"/>
      <c r="S9" s="18"/>
      <c r="T9" s="18"/>
      <c r="U9" s="18"/>
      <c r="V9" s="18"/>
      <c r="W9" s="24"/>
      <c r="X9" s="1"/>
      <c r="Y9" s="1"/>
    </row>
    <row r="10" spans="1:28" x14ac:dyDescent="0.25">
      <c r="A10" s="93" t="s">
        <v>51</v>
      </c>
      <c r="B10" s="94"/>
      <c r="C10" s="94"/>
      <c r="D10" s="94"/>
      <c r="E10" s="94"/>
      <c r="F10" s="94"/>
      <c r="G10" s="94"/>
      <c r="H10" s="95">
        <v>24</v>
      </c>
      <c r="I10" s="96"/>
      <c r="J10" s="42"/>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42"/>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216</v>
      </c>
      <c r="I12" s="96"/>
      <c r="J12" s="42"/>
      <c r="K12" s="31"/>
      <c r="L12" s="31"/>
      <c r="M12" s="31"/>
      <c r="N12" s="31"/>
      <c r="O12" s="31"/>
      <c r="P12" s="2"/>
      <c r="Q12" s="2"/>
      <c r="S12" s="18"/>
      <c r="T12" s="18"/>
      <c r="U12" s="18"/>
      <c r="V12" s="18"/>
      <c r="W12" s="24"/>
      <c r="X12" s="1"/>
      <c r="Y12" s="1"/>
    </row>
    <row r="13" spans="1:28" ht="21" customHeight="1"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6250</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2811000</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4311000</v>
      </c>
      <c r="J66" s="41"/>
      <c r="K66" s="41"/>
    </row>
    <row r="67" spans="1:11" ht="25.5" customHeight="1" x14ac:dyDescent="0.25">
      <c r="A67" s="124" t="s">
        <v>45</v>
      </c>
      <c r="B67" s="124"/>
      <c r="C67" s="124"/>
      <c r="D67" s="124"/>
      <c r="E67" s="124"/>
      <c r="F67" s="124"/>
      <c r="G67" s="124"/>
      <c r="H67" s="124"/>
      <c r="I67" s="52">
        <f ca="1">XIRR(C77:C317,B77:B317)</f>
        <v>0.18845620751380918</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-1486500</v>
      </c>
    </row>
    <row r="78" spans="1:11" hidden="1" x14ac:dyDescent="0.25">
      <c r="A78" s="4">
        <v>1</v>
      </c>
      <c r="B78" s="37">
        <f ca="1">EDATE(B77,1)</f>
        <v>44296</v>
      </c>
      <c r="C78" s="38">
        <f t="shared" ref="C78:C89" si="63">D21</f>
        <v>22375</v>
      </c>
      <c r="D78" s="23">
        <f>C78-C79</f>
        <v>67.1875</v>
      </c>
    </row>
    <row r="79" spans="1:11" hidden="1" x14ac:dyDescent="0.25">
      <c r="A79" s="4">
        <v>2</v>
      </c>
      <c r="B79" s="37">
        <f ca="1">EDATE(B78,1)</f>
        <v>44326</v>
      </c>
      <c r="C79" s="38">
        <f t="shared" si="63"/>
        <v>22307.8125</v>
      </c>
      <c r="D79" s="23">
        <f t="shared" ref="D79:D142" si="64">C79-C80</f>
        <v>67.1875</v>
      </c>
    </row>
    <row r="80" spans="1:11" hidden="1" x14ac:dyDescent="0.25">
      <c r="A80" s="4">
        <v>3</v>
      </c>
      <c r="B80" s="37">
        <f t="shared" ref="B80:B143" ca="1" si="65">EDATE(B79,1)</f>
        <v>44357</v>
      </c>
      <c r="C80" s="38">
        <f t="shared" si="63"/>
        <v>22240.625</v>
      </c>
      <c r="D80" s="23">
        <f t="shared" si="64"/>
        <v>67.1875</v>
      </c>
    </row>
    <row r="81" spans="1:4" hidden="1" x14ac:dyDescent="0.25">
      <c r="A81" s="4">
        <v>4</v>
      </c>
      <c r="B81" s="37">
        <f t="shared" ca="1" si="65"/>
        <v>44387</v>
      </c>
      <c r="C81" s="38">
        <f t="shared" si="63"/>
        <v>22173.4375</v>
      </c>
      <c r="D81" s="23">
        <f t="shared" si="64"/>
        <v>67.1875</v>
      </c>
    </row>
    <row r="82" spans="1:4" hidden="1" x14ac:dyDescent="0.25">
      <c r="A82" s="4">
        <v>5</v>
      </c>
      <c r="B82" s="37">
        <f t="shared" ca="1" si="65"/>
        <v>44418</v>
      </c>
      <c r="C82" s="38">
        <f t="shared" si="63"/>
        <v>22106.25</v>
      </c>
      <c r="D82" s="23">
        <f t="shared" si="64"/>
        <v>67.1875</v>
      </c>
    </row>
    <row r="83" spans="1:4" hidden="1" x14ac:dyDescent="0.25">
      <c r="A83" s="4">
        <v>6</v>
      </c>
      <c r="B83" s="37">
        <f t="shared" ca="1" si="65"/>
        <v>44449</v>
      </c>
      <c r="C83" s="38">
        <f t="shared" si="63"/>
        <v>22039.0625</v>
      </c>
      <c r="D83" s="23">
        <f t="shared" si="64"/>
        <v>67.1875</v>
      </c>
    </row>
    <row r="84" spans="1:4" hidden="1" x14ac:dyDescent="0.25">
      <c r="A84" s="4">
        <v>7</v>
      </c>
      <c r="B84" s="37">
        <f t="shared" ca="1" si="65"/>
        <v>44479</v>
      </c>
      <c r="C84" s="38">
        <f t="shared" si="63"/>
        <v>21971.875</v>
      </c>
      <c r="D84" s="23">
        <f t="shared" si="64"/>
        <v>67.1875</v>
      </c>
    </row>
    <row r="85" spans="1:4" hidden="1" x14ac:dyDescent="0.25">
      <c r="A85" s="4">
        <v>8</v>
      </c>
      <c r="B85" s="37">
        <f t="shared" ca="1" si="65"/>
        <v>44510</v>
      </c>
      <c r="C85" s="38">
        <f t="shared" si="63"/>
        <v>21904.6875</v>
      </c>
      <c r="D85" s="23">
        <f t="shared" si="64"/>
        <v>67.1875</v>
      </c>
    </row>
    <row r="86" spans="1:4" hidden="1" x14ac:dyDescent="0.25">
      <c r="A86" s="4">
        <v>9</v>
      </c>
      <c r="B86" s="37">
        <f t="shared" ca="1" si="65"/>
        <v>44540</v>
      </c>
      <c r="C86" s="38">
        <f t="shared" si="63"/>
        <v>21837.5</v>
      </c>
      <c r="D86" s="23">
        <f t="shared" si="64"/>
        <v>67.1875</v>
      </c>
    </row>
    <row r="87" spans="1:4" hidden="1" x14ac:dyDescent="0.25">
      <c r="A87" s="4">
        <v>10</v>
      </c>
      <c r="B87" s="37">
        <f t="shared" ca="1" si="65"/>
        <v>44571</v>
      </c>
      <c r="C87" s="38">
        <f t="shared" si="63"/>
        <v>21770.3125</v>
      </c>
      <c r="D87" s="23">
        <f t="shared" si="64"/>
        <v>67.1875</v>
      </c>
    </row>
    <row r="88" spans="1:4" hidden="1" x14ac:dyDescent="0.25">
      <c r="A88" s="4">
        <v>11</v>
      </c>
      <c r="B88" s="37">
        <f t="shared" ca="1" si="65"/>
        <v>44602</v>
      </c>
      <c r="C88" s="38">
        <f t="shared" si="63"/>
        <v>21703.125</v>
      </c>
      <c r="D88" s="23">
        <f t="shared" si="64"/>
        <v>67.1875</v>
      </c>
    </row>
    <row r="89" spans="1:4" hidden="1" x14ac:dyDescent="0.25">
      <c r="A89" s="4">
        <v>12</v>
      </c>
      <c r="B89" s="37">
        <f t="shared" ca="1" si="65"/>
        <v>44630</v>
      </c>
      <c r="C89" s="38">
        <f t="shared" si="63"/>
        <v>21635.9375</v>
      </c>
      <c r="D89" s="23">
        <f t="shared" si="64"/>
        <v>67.1875</v>
      </c>
    </row>
    <row r="90" spans="1:4" hidden="1" x14ac:dyDescent="0.25">
      <c r="A90" s="2">
        <v>13</v>
      </c>
      <c r="B90" s="36">
        <f t="shared" ca="1" si="65"/>
        <v>44661</v>
      </c>
      <c r="C90" s="23">
        <f t="shared" ref="C90:C101" si="66">G21</f>
        <v>21568.75</v>
      </c>
      <c r="D90" s="23">
        <f t="shared" si="64"/>
        <v>67.1875</v>
      </c>
    </row>
    <row r="91" spans="1:4" hidden="1" x14ac:dyDescent="0.25">
      <c r="A91" s="2">
        <v>14</v>
      </c>
      <c r="B91" s="36">
        <f t="shared" ca="1" si="65"/>
        <v>44691</v>
      </c>
      <c r="C91" s="23">
        <f t="shared" si="66"/>
        <v>21501.5625</v>
      </c>
      <c r="D91" s="23">
        <f t="shared" si="64"/>
        <v>67.1875</v>
      </c>
    </row>
    <row r="92" spans="1:4" hidden="1" x14ac:dyDescent="0.25">
      <c r="A92" s="2">
        <v>15</v>
      </c>
      <c r="B92" s="36">
        <f t="shared" ca="1" si="65"/>
        <v>44722</v>
      </c>
      <c r="C92" s="23">
        <f t="shared" si="66"/>
        <v>21434.375</v>
      </c>
      <c r="D92" s="23">
        <f t="shared" si="64"/>
        <v>67.1875</v>
      </c>
    </row>
    <row r="93" spans="1:4" hidden="1" x14ac:dyDescent="0.25">
      <c r="A93" s="2">
        <v>16</v>
      </c>
      <c r="B93" s="36">
        <f t="shared" ca="1" si="65"/>
        <v>44752</v>
      </c>
      <c r="C93" s="23">
        <f t="shared" si="66"/>
        <v>21367.1875</v>
      </c>
      <c r="D93" s="23">
        <f t="shared" si="64"/>
        <v>67.1875</v>
      </c>
    </row>
    <row r="94" spans="1:4" hidden="1" x14ac:dyDescent="0.25">
      <c r="A94" s="2">
        <v>17</v>
      </c>
      <c r="B94" s="36">
        <f t="shared" ca="1" si="65"/>
        <v>44783</v>
      </c>
      <c r="C94" s="23">
        <f t="shared" si="66"/>
        <v>21300</v>
      </c>
      <c r="D94" s="23">
        <f t="shared" si="64"/>
        <v>67.1875</v>
      </c>
    </row>
    <row r="95" spans="1:4" hidden="1" x14ac:dyDescent="0.25">
      <c r="A95" s="2">
        <v>18</v>
      </c>
      <c r="B95" s="36">
        <f t="shared" ca="1" si="65"/>
        <v>44814</v>
      </c>
      <c r="C95" s="23">
        <f t="shared" si="66"/>
        <v>21232.8125</v>
      </c>
      <c r="D95" s="23">
        <f t="shared" si="64"/>
        <v>67.1875</v>
      </c>
    </row>
    <row r="96" spans="1:4" hidden="1" x14ac:dyDescent="0.25">
      <c r="A96" s="2">
        <v>19</v>
      </c>
      <c r="B96" s="36">
        <f t="shared" ca="1" si="65"/>
        <v>44844</v>
      </c>
      <c r="C96" s="23">
        <f t="shared" si="66"/>
        <v>21165.625</v>
      </c>
      <c r="D96" s="23">
        <f t="shared" si="64"/>
        <v>67.1875</v>
      </c>
    </row>
    <row r="97" spans="1:4" hidden="1" x14ac:dyDescent="0.25">
      <c r="A97" s="2">
        <v>20</v>
      </c>
      <c r="B97" s="36">
        <f t="shared" ca="1" si="65"/>
        <v>44875</v>
      </c>
      <c r="C97" s="23">
        <f t="shared" si="66"/>
        <v>21098.4375</v>
      </c>
      <c r="D97" s="23">
        <f t="shared" si="64"/>
        <v>67.1875</v>
      </c>
    </row>
    <row r="98" spans="1:4" hidden="1" x14ac:dyDescent="0.25">
      <c r="A98" s="2">
        <v>21</v>
      </c>
      <c r="B98" s="36">
        <f t="shared" ca="1" si="65"/>
        <v>44905</v>
      </c>
      <c r="C98" s="23">
        <f t="shared" si="66"/>
        <v>21031.25</v>
      </c>
      <c r="D98" s="23">
        <f t="shared" si="64"/>
        <v>67.1875</v>
      </c>
    </row>
    <row r="99" spans="1:4" hidden="1" x14ac:dyDescent="0.25">
      <c r="A99" s="2">
        <v>22</v>
      </c>
      <c r="B99" s="36">
        <f t="shared" ca="1" si="65"/>
        <v>44936</v>
      </c>
      <c r="C99" s="23">
        <f t="shared" si="66"/>
        <v>20964.0625</v>
      </c>
      <c r="D99" s="23">
        <f t="shared" si="64"/>
        <v>67.1875</v>
      </c>
    </row>
    <row r="100" spans="1:4" hidden="1" x14ac:dyDescent="0.25">
      <c r="A100" s="2">
        <v>23</v>
      </c>
      <c r="B100" s="36">
        <f t="shared" ca="1" si="65"/>
        <v>44967</v>
      </c>
      <c r="C100" s="23">
        <f t="shared" si="66"/>
        <v>20896.875</v>
      </c>
      <c r="D100" s="23">
        <f t="shared" si="64"/>
        <v>67.1875</v>
      </c>
    </row>
    <row r="101" spans="1:4" hidden="1" x14ac:dyDescent="0.25">
      <c r="A101" s="2">
        <v>24</v>
      </c>
      <c r="B101" s="36">
        <f t="shared" ca="1" si="65"/>
        <v>44995</v>
      </c>
      <c r="C101" s="23">
        <f t="shared" si="66"/>
        <v>20829.6875</v>
      </c>
      <c r="D101" s="23">
        <f t="shared" si="64"/>
        <v>-7807.8125000000036</v>
      </c>
    </row>
    <row r="102" spans="1:4" hidden="1" x14ac:dyDescent="0.25">
      <c r="A102" s="2">
        <v>25</v>
      </c>
      <c r="B102" s="36">
        <f t="shared" ca="1" si="65"/>
        <v>45026</v>
      </c>
      <c r="C102" s="23">
        <f t="shared" ref="C102:C113" si="67">J21</f>
        <v>28637.500000000004</v>
      </c>
      <c r="D102" s="23">
        <f t="shared" si="64"/>
        <v>103.64583333333576</v>
      </c>
    </row>
    <row r="103" spans="1:4" hidden="1" x14ac:dyDescent="0.25">
      <c r="A103" s="2">
        <v>26</v>
      </c>
      <c r="B103" s="36">
        <f t="shared" ca="1" si="65"/>
        <v>45056</v>
      </c>
      <c r="C103" s="23">
        <f t="shared" si="67"/>
        <v>28533.854166666668</v>
      </c>
      <c r="D103" s="23">
        <f t="shared" si="64"/>
        <v>103.64583333333212</v>
      </c>
    </row>
    <row r="104" spans="1:4" hidden="1" x14ac:dyDescent="0.25">
      <c r="A104" s="2">
        <v>27</v>
      </c>
      <c r="B104" s="36">
        <f t="shared" ca="1" si="65"/>
        <v>45087</v>
      </c>
      <c r="C104" s="23">
        <f t="shared" si="67"/>
        <v>28430.208333333336</v>
      </c>
      <c r="D104" s="23">
        <f t="shared" si="64"/>
        <v>103.64583333333212</v>
      </c>
    </row>
    <row r="105" spans="1:4" hidden="1" x14ac:dyDescent="0.25">
      <c r="A105" s="2">
        <v>28</v>
      </c>
      <c r="B105" s="36">
        <f t="shared" ca="1" si="65"/>
        <v>45117</v>
      </c>
      <c r="C105" s="23">
        <f t="shared" si="67"/>
        <v>28326.562500000004</v>
      </c>
      <c r="D105" s="23">
        <f t="shared" si="64"/>
        <v>103.64583333333576</v>
      </c>
    </row>
    <row r="106" spans="1:4" hidden="1" x14ac:dyDescent="0.25">
      <c r="A106" s="2">
        <v>29</v>
      </c>
      <c r="B106" s="36">
        <f t="shared" ca="1" si="65"/>
        <v>45148</v>
      </c>
      <c r="C106" s="23">
        <f t="shared" si="67"/>
        <v>28222.916666666668</v>
      </c>
      <c r="D106" s="23">
        <f t="shared" si="64"/>
        <v>103.64583333333212</v>
      </c>
    </row>
    <row r="107" spans="1:4" hidden="1" x14ac:dyDescent="0.25">
      <c r="A107" s="2">
        <v>30</v>
      </c>
      <c r="B107" s="36">
        <f t="shared" ca="1" si="65"/>
        <v>45179</v>
      </c>
      <c r="C107" s="23">
        <f t="shared" si="67"/>
        <v>28119.270833333336</v>
      </c>
      <c r="D107" s="23">
        <f t="shared" si="64"/>
        <v>103.64583333333212</v>
      </c>
    </row>
    <row r="108" spans="1:4" hidden="1" x14ac:dyDescent="0.25">
      <c r="A108" s="2">
        <v>31</v>
      </c>
      <c r="B108" s="36">
        <f t="shared" ca="1" si="65"/>
        <v>45209</v>
      </c>
      <c r="C108" s="23">
        <f t="shared" si="67"/>
        <v>28015.625000000004</v>
      </c>
      <c r="D108" s="23">
        <f t="shared" si="64"/>
        <v>103.64583333333576</v>
      </c>
    </row>
    <row r="109" spans="1:4" hidden="1" x14ac:dyDescent="0.25">
      <c r="A109" s="2">
        <v>32</v>
      </c>
      <c r="B109" s="36">
        <f t="shared" ca="1" si="65"/>
        <v>45240</v>
      </c>
      <c r="C109" s="23">
        <f t="shared" si="67"/>
        <v>27911.979166666668</v>
      </c>
      <c r="D109" s="23">
        <f t="shared" si="64"/>
        <v>103.64583333333212</v>
      </c>
    </row>
    <row r="110" spans="1:4" hidden="1" x14ac:dyDescent="0.25">
      <c r="A110" s="2">
        <v>33</v>
      </c>
      <c r="B110" s="36">
        <f t="shared" ca="1" si="65"/>
        <v>45270</v>
      </c>
      <c r="C110" s="23">
        <f t="shared" si="67"/>
        <v>27808.333333333336</v>
      </c>
      <c r="D110" s="23">
        <f t="shared" si="64"/>
        <v>103.64583333333212</v>
      </c>
    </row>
    <row r="111" spans="1:4" hidden="1" x14ac:dyDescent="0.25">
      <c r="A111" s="2">
        <v>34</v>
      </c>
      <c r="B111" s="36">
        <f t="shared" ca="1" si="65"/>
        <v>45301</v>
      </c>
      <c r="C111" s="23">
        <f t="shared" si="67"/>
        <v>27704.687500000004</v>
      </c>
      <c r="D111" s="23">
        <f t="shared" si="64"/>
        <v>103.64583333333576</v>
      </c>
    </row>
    <row r="112" spans="1:4" hidden="1" x14ac:dyDescent="0.25">
      <c r="A112" s="2">
        <v>35</v>
      </c>
      <c r="B112" s="36">
        <f t="shared" ca="1" si="65"/>
        <v>45332</v>
      </c>
      <c r="C112" s="23">
        <f t="shared" si="67"/>
        <v>27601.041666666668</v>
      </c>
      <c r="D112" s="23">
        <f t="shared" si="64"/>
        <v>103.64583333333212</v>
      </c>
    </row>
    <row r="113" spans="1:4" hidden="1" x14ac:dyDescent="0.25">
      <c r="A113" s="2">
        <v>36</v>
      </c>
      <c r="B113" s="36">
        <f t="shared" ca="1" si="65"/>
        <v>45361</v>
      </c>
      <c r="C113" s="23">
        <f t="shared" si="67"/>
        <v>27497.395833333336</v>
      </c>
      <c r="D113" s="23">
        <f t="shared" si="64"/>
        <v>103.64583333333212</v>
      </c>
    </row>
    <row r="114" spans="1:4" hidden="1" x14ac:dyDescent="0.25">
      <c r="A114" s="2">
        <v>37</v>
      </c>
      <c r="B114" s="36">
        <f t="shared" ca="1" si="65"/>
        <v>45392</v>
      </c>
      <c r="C114" s="23">
        <f t="shared" ref="C114:C125" si="68">M21</f>
        <v>27393.750000000004</v>
      </c>
      <c r="D114" s="23">
        <f t="shared" si="64"/>
        <v>103.64583333333576</v>
      </c>
    </row>
    <row r="115" spans="1:4" hidden="1" x14ac:dyDescent="0.25">
      <c r="A115" s="2">
        <v>38</v>
      </c>
      <c r="B115" s="36">
        <f t="shared" ca="1" si="65"/>
        <v>45422</v>
      </c>
      <c r="C115" s="23">
        <f t="shared" si="68"/>
        <v>27290.104166666668</v>
      </c>
      <c r="D115" s="23">
        <f t="shared" si="64"/>
        <v>103.64583333333212</v>
      </c>
    </row>
    <row r="116" spans="1:4" hidden="1" x14ac:dyDescent="0.25">
      <c r="A116" s="2">
        <v>39</v>
      </c>
      <c r="B116" s="36">
        <f t="shared" ca="1" si="65"/>
        <v>45453</v>
      </c>
      <c r="C116" s="23">
        <f t="shared" si="68"/>
        <v>27186.458333333336</v>
      </c>
      <c r="D116" s="23">
        <f t="shared" si="64"/>
        <v>103.64583333333212</v>
      </c>
    </row>
    <row r="117" spans="1:4" hidden="1" x14ac:dyDescent="0.25">
      <c r="A117" s="2">
        <v>40</v>
      </c>
      <c r="B117" s="36">
        <f t="shared" ca="1" si="65"/>
        <v>45483</v>
      </c>
      <c r="C117" s="23">
        <f t="shared" si="68"/>
        <v>27082.812500000004</v>
      </c>
      <c r="D117" s="23">
        <f t="shared" si="64"/>
        <v>103.64583333333576</v>
      </c>
    </row>
    <row r="118" spans="1:4" hidden="1" x14ac:dyDescent="0.25">
      <c r="A118" s="2">
        <v>41</v>
      </c>
      <c r="B118" s="36">
        <f t="shared" ca="1" si="65"/>
        <v>45514</v>
      </c>
      <c r="C118" s="23">
        <f t="shared" si="68"/>
        <v>26979.166666666668</v>
      </c>
      <c r="D118" s="23">
        <f t="shared" si="64"/>
        <v>103.64583333333212</v>
      </c>
    </row>
    <row r="119" spans="1:4" hidden="1" x14ac:dyDescent="0.25">
      <c r="A119" s="2">
        <v>42</v>
      </c>
      <c r="B119" s="36">
        <f t="shared" ca="1" si="65"/>
        <v>45545</v>
      </c>
      <c r="C119" s="23">
        <f t="shared" si="68"/>
        <v>26875.520833333336</v>
      </c>
      <c r="D119" s="23">
        <f t="shared" si="64"/>
        <v>103.64583333333212</v>
      </c>
    </row>
    <row r="120" spans="1:4" hidden="1" x14ac:dyDescent="0.25">
      <c r="A120" s="2">
        <v>43</v>
      </c>
      <c r="B120" s="36">
        <f t="shared" ca="1" si="65"/>
        <v>45575</v>
      </c>
      <c r="C120" s="23">
        <f t="shared" si="68"/>
        <v>26771.875000000004</v>
      </c>
      <c r="D120" s="23">
        <f t="shared" si="64"/>
        <v>103.64583333333576</v>
      </c>
    </row>
    <row r="121" spans="1:4" hidden="1" x14ac:dyDescent="0.25">
      <c r="A121" s="2">
        <v>44</v>
      </c>
      <c r="B121" s="36">
        <f t="shared" ca="1" si="65"/>
        <v>45606</v>
      </c>
      <c r="C121" s="23">
        <f t="shared" si="68"/>
        <v>26668.229166666668</v>
      </c>
      <c r="D121" s="23">
        <f t="shared" si="64"/>
        <v>103.64583333333212</v>
      </c>
    </row>
    <row r="122" spans="1:4" hidden="1" x14ac:dyDescent="0.25">
      <c r="A122" s="2">
        <v>45</v>
      </c>
      <c r="B122" s="36">
        <f t="shared" ca="1" si="65"/>
        <v>45636</v>
      </c>
      <c r="C122" s="23">
        <f t="shared" si="68"/>
        <v>26564.583333333336</v>
      </c>
      <c r="D122" s="23">
        <f t="shared" si="64"/>
        <v>103.64583333333212</v>
      </c>
    </row>
    <row r="123" spans="1:4" hidden="1" x14ac:dyDescent="0.25">
      <c r="A123" s="2">
        <v>46</v>
      </c>
      <c r="B123" s="36">
        <f t="shared" ca="1" si="65"/>
        <v>45667</v>
      </c>
      <c r="C123" s="23">
        <f t="shared" si="68"/>
        <v>26460.937500000004</v>
      </c>
      <c r="D123" s="23">
        <f t="shared" si="64"/>
        <v>103.64583333333576</v>
      </c>
    </row>
    <row r="124" spans="1:4" hidden="1" x14ac:dyDescent="0.25">
      <c r="A124" s="2">
        <v>47</v>
      </c>
      <c r="B124" s="36">
        <f t="shared" ca="1" si="65"/>
        <v>45698</v>
      </c>
      <c r="C124" s="23">
        <f t="shared" si="68"/>
        <v>26357.291666666668</v>
      </c>
      <c r="D124" s="23">
        <f t="shared" si="64"/>
        <v>103.64583333333212</v>
      </c>
    </row>
    <row r="125" spans="1:4" hidden="1" x14ac:dyDescent="0.25">
      <c r="A125" s="2">
        <v>48</v>
      </c>
      <c r="B125" s="36">
        <f t="shared" ca="1" si="65"/>
        <v>45726</v>
      </c>
      <c r="C125" s="23">
        <f t="shared" si="68"/>
        <v>26253.645833333336</v>
      </c>
      <c r="D125" s="23">
        <f t="shared" si="64"/>
        <v>103.64583333333212</v>
      </c>
    </row>
    <row r="126" spans="1:4" hidden="1" x14ac:dyDescent="0.25">
      <c r="A126" s="2">
        <v>49</v>
      </c>
      <c r="B126" s="36">
        <f t="shared" ca="1" si="65"/>
        <v>45757</v>
      </c>
      <c r="C126" s="23">
        <f t="shared" ref="C126:C137" si="69">P21</f>
        <v>26150.000000000004</v>
      </c>
      <c r="D126" s="23">
        <f t="shared" si="64"/>
        <v>103.64583333333576</v>
      </c>
    </row>
    <row r="127" spans="1:4" hidden="1" x14ac:dyDescent="0.25">
      <c r="A127" s="2">
        <v>50</v>
      </c>
      <c r="B127" s="36">
        <f t="shared" ca="1" si="65"/>
        <v>45787</v>
      </c>
      <c r="C127" s="23">
        <f t="shared" si="69"/>
        <v>26046.354166666668</v>
      </c>
      <c r="D127" s="23">
        <f t="shared" si="64"/>
        <v>103.64583333333212</v>
      </c>
    </row>
    <row r="128" spans="1:4" hidden="1" x14ac:dyDescent="0.25">
      <c r="A128" s="2">
        <v>51</v>
      </c>
      <c r="B128" s="36">
        <f t="shared" ca="1" si="65"/>
        <v>45818</v>
      </c>
      <c r="C128" s="23">
        <f t="shared" si="69"/>
        <v>25942.708333333336</v>
      </c>
      <c r="D128" s="23">
        <f t="shared" si="64"/>
        <v>103.64583333333212</v>
      </c>
    </row>
    <row r="129" spans="1:4" hidden="1" x14ac:dyDescent="0.25">
      <c r="A129" s="2">
        <v>52</v>
      </c>
      <c r="B129" s="36">
        <f t="shared" ca="1" si="65"/>
        <v>45848</v>
      </c>
      <c r="C129" s="23">
        <f t="shared" si="69"/>
        <v>25839.062500000004</v>
      </c>
      <c r="D129" s="23">
        <f t="shared" si="64"/>
        <v>103.64583333333576</v>
      </c>
    </row>
    <row r="130" spans="1:4" hidden="1" x14ac:dyDescent="0.25">
      <c r="A130" s="2">
        <v>53</v>
      </c>
      <c r="B130" s="36">
        <f t="shared" ca="1" si="65"/>
        <v>45879</v>
      </c>
      <c r="C130" s="23">
        <f t="shared" si="69"/>
        <v>25735.416666666668</v>
      </c>
      <c r="D130" s="23">
        <f t="shared" si="64"/>
        <v>103.64583333333212</v>
      </c>
    </row>
    <row r="131" spans="1:4" hidden="1" x14ac:dyDescent="0.25">
      <c r="A131" s="2">
        <v>54</v>
      </c>
      <c r="B131" s="36">
        <f t="shared" ca="1" si="65"/>
        <v>45910</v>
      </c>
      <c r="C131" s="23">
        <f t="shared" si="69"/>
        <v>25631.770833333336</v>
      </c>
      <c r="D131" s="23">
        <f t="shared" si="64"/>
        <v>103.64583333333212</v>
      </c>
    </row>
    <row r="132" spans="1:4" hidden="1" x14ac:dyDescent="0.25">
      <c r="A132" s="2">
        <v>55</v>
      </c>
      <c r="B132" s="36">
        <f t="shared" ca="1" si="65"/>
        <v>45940</v>
      </c>
      <c r="C132" s="23">
        <f t="shared" si="69"/>
        <v>25528.125000000004</v>
      </c>
      <c r="D132" s="23">
        <f t="shared" si="64"/>
        <v>103.64583333333576</v>
      </c>
    </row>
    <row r="133" spans="1:4" hidden="1" x14ac:dyDescent="0.25">
      <c r="A133" s="2">
        <v>56</v>
      </c>
      <c r="B133" s="36">
        <f t="shared" ca="1" si="65"/>
        <v>45971</v>
      </c>
      <c r="C133" s="23">
        <f t="shared" si="69"/>
        <v>25424.479166666668</v>
      </c>
      <c r="D133" s="23">
        <f t="shared" si="64"/>
        <v>103.64583333333212</v>
      </c>
    </row>
    <row r="134" spans="1:4" hidden="1" x14ac:dyDescent="0.25">
      <c r="A134" s="2">
        <v>57</v>
      </c>
      <c r="B134" s="36">
        <f t="shared" ca="1" si="65"/>
        <v>46001</v>
      </c>
      <c r="C134" s="23">
        <f t="shared" si="69"/>
        <v>25320.833333333336</v>
      </c>
      <c r="D134" s="23">
        <f t="shared" si="64"/>
        <v>103.64583333333212</v>
      </c>
    </row>
    <row r="135" spans="1:4" hidden="1" x14ac:dyDescent="0.25">
      <c r="A135" s="2">
        <v>58</v>
      </c>
      <c r="B135" s="36">
        <f t="shared" ca="1" si="65"/>
        <v>46032</v>
      </c>
      <c r="C135" s="23">
        <f t="shared" si="69"/>
        <v>25217.187500000004</v>
      </c>
      <c r="D135" s="23">
        <f t="shared" si="64"/>
        <v>103.64583333333576</v>
      </c>
    </row>
    <row r="136" spans="1:4" hidden="1" x14ac:dyDescent="0.25">
      <c r="A136" s="2">
        <v>59</v>
      </c>
      <c r="B136" s="36">
        <f t="shared" ca="1" si="65"/>
        <v>46063</v>
      </c>
      <c r="C136" s="23">
        <f t="shared" si="69"/>
        <v>25113.541666666668</v>
      </c>
      <c r="D136" s="23">
        <f t="shared" si="64"/>
        <v>103.64583333333212</v>
      </c>
    </row>
    <row r="137" spans="1:4" hidden="1" x14ac:dyDescent="0.25">
      <c r="A137" s="2">
        <v>60</v>
      </c>
      <c r="B137" s="36">
        <f t="shared" ca="1" si="65"/>
        <v>46091</v>
      </c>
      <c r="C137" s="23">
        <f t="shared" si="69"/>
        <v>25009.895833333336</v>
      </c>
      <c r="D137" s="23">
        <f t="shared" si="64"/>
        <v>103.64583333333212</v>
      </c>
    </row>
    <row r="138" spans="1:4" hidden="1" x14ac:dyDescent="0.25">
      <c r="A138" s="2">
        <v>61</v>
      </c>
      <c r="B138" s="36">
        <f t="shared" ca="1" si="65"/>
        <v>46122</v>
      </c>
      <c r="C138" s="23">
        <f t="shared" ref="C138:C149" si="70">S21</f>
        <v>24906.250000000004</v>
      </c>
      <c r="D138" s="23">
        <f t="shared" si="64"/>
        <v>103.64583333333576</v>
      </c>
    </row>
    <row r="139" spans="1:4" hidden="1" x14ac:dyDescent="0.25">
      <c r="A139" s="2">
        <v>62</v>
      </c>
      <c r="B139" s="36">
        <f t="shared" ca="1" si="65"/>
        <v>46152</v>
      </c>
      <c r="C139" s="23">
        <f t="shared" si="70"/>
        <v>24802.604166666668</v>
      </c>
      <c r="D139" s="23">
        <f t="shared" si="64"/>
        <v>103.64583333333212</v>
      </c>
    </row>
    <row r="140" spans="1:4" hidden="1" x14ac:dyDescent="0.25">
      <c r="A140" s="2">
        <v>63</v>
      </c>
      <c r="B140" s="36">
        <f t="shared" ca="1" si="65"/>
        <v>46183</v>
      </c>
      <c r="C140" s="23">
        <f t="shared" si="70"/>
        <v>24698.958333333336</v>
      </c>
      <c r="D140" s="23">
        <f t="shared" si="64"/>
        <v>103.64583333333212</v>
      </c>
    </row>
    <row r="141" spans="1:4" hidden="1" x14ac:dyDescent="0.25">
      <c r="A141" s="2">
        <v>64</v>
      </c>
      <c r="B141" s="36">
        <f t="shared" ca="1" si="65"/>
        <v>46213</v>
      </c>
      <c r="C141" s="23">
        <f t="shared" si="70"/>
        <v>24595.312500000004</v>
      </c>
      <c r="D141" s="23">
        <f t="shared" si="64"/>
        <v>103.64583333333576</v>
      </c>
    </row>
    <row r="142" spans="1:4" hidden="1" x14ac:dyDescent="0.25">
      <c r="A142" s="2">
        <v>65</v>
      </c>
      <c r="B142" s="36">
        <f t="shared" ca="1" si="65"/>
        <v>46244</v>
      </c>
      <c r="C142" s="23">
        <f t="shared" si="70"/>
        <v>24491.666666666668</v>
      </c>
      <c r="D142" s="23">
        <f t="shared" si="64"/>
        <v>103.64583333333212</v>
      </c>
    </row>
    <row r="143" spans="1:4" hidden="1" x14ac:dyDescent="0.25">
      <c r="A143" s="2">
        <v>66</v>
      </c>
      <c r="B143" s="36">
        <f t="shared" ca="1" si="65"/>
        <v>46275</v>
      </c>
      <c r="C143" s="23">
        <f t="shared" si="70"/>
        <v>24388.020833333336</v>
      </c>
      <c r="D143" s="23">
        <f t="shared" ref="D143:D206" si="71">C143-C144</f>
        <v>103.64583333333212</v>
      </c>
    </row>
    <row r="144" spans="1:4" hidden="1" x14ac:dyDescent="0.25">
      <c r="A144" s="2">
        <v>67</v>
      </c>
      <c r="B144" s="36">
        <f t="shared" ref="B144:B207" ca="1" si="72">EDATE(B143,1)</f>
        <v>46305</v>
      </c>
      <c r="C144" s="23">
        <f t="shared" si="70"/>
        <v>24284.375000000004</v>
      </c>
      <c r="D144" s="23">
        <f t="shared" si="71"/>
        <v>103.64583333333576</v>
      </c>
    </row>
    <row r="145" spans="1:4" hidden="1" x14ac:dyDescent="0.25">
      <c r="A145" s="2">
        <v>68</v>
      </c>
      <c r="B145" s="36">
        <f t="shared" ca="1" si="72"/>
        <v>46336</v>
      </c>
      <c r="C145" s="23">
        <f t="shared" si="70"/>
        <v>24180.729166666668</v>
      </c>
      <c r="D145" s="23">
        <f t="shared" si="71"/>
        <v>103.64583333333212</v>
      </c>
    </row>
    <row r="146" spans="1:4" hidden="1" x14ac:dyDescent="0.25">
      <c r="A146" s="2">
        <v>69</v>
      </c>
      <c r="B146" s="36">
        <f t="shared" ca="1" si="72"/>
        <v>46366</v>
      </c>
      <c r="C146" s="23">
        <f t="shared" si="70"/>
        <v>24077.083333333336</v>
      </c>
      <c r="D146" s="23">
        <f t="shared" si="71"/>
        <v>103.64583333333212</v>
      </c>
    </row>
    <row r="147" spans="1:4" hidden="1" x14ac:dyDescent="0.25">
      <c r="A147" s="2">
        <v>70</v>
      </c>
      <c r="B147" s="36">
        <f t="shared" ca="1" si="72"/>
        <v>46397</v>
      </c>
      <c r="C147" s="23">
        <f t="shared" si="70"/>
        <v>23973.437500000004</v>
      </c>
      <c r="D147" s="23">
        <f t="shared" si="71"/>
        <v>103.64583333333576</v>
      </c>
    </row>
    <row r="148" spans="1:4" hidden="1" x14ac:dyDescent="0.25">
      <c r="A148" s="2">
        <v>71</v>
      </c>
      <c r="B148" s="36">
        <f t="shared" ca="1" si="72"/>
        <v>46428</v>
      </c>
      <c r="C148" s="23">
        <f t="shared" si="70"/>
        <v>23869.791666666668</v>
      </c>
      <c r="D148" s="23">
        <f t="shared" si="71"/>
        <v>103.64583333333212</v>
      </c>
    </row>
    <row r="149" spans="1:4" hidden="1" x14ac:dyDescent="0.25">
      <c r="A149" s="2">
        <v>72</v>
      </c>
      <c r="B149" s="36">
        <f t="shared" ca="1" si="72"/>
        <v>46456</v>
      </c>
      <c r="C149" s="23">
        <f t="shared" si="70"/>
        <v>23766.145833333336</v>
      </c>
      <c r="D149" s="23">
        <f t="shared" si="71"/>
        <v>103.64583333333212</v>
      </c>
    </row>
    <row r="150" spans="1:4" hidden="1" x14ac:dyDescent="0.25">
      <c r="A150" s="2">
        <v>73</v>
      </c>
      <c r="B150" s="36">
        <f t="shared" ca="1" si="72"/>
        <v>46487</v>
      </c>
      <c r="C150" s="23">
        <f t="shared" ref="C150:C161" si="73">V21</f>
        <v>23662.500000000004</v>
      </c>
      <c r="D150" s="23">
        <f t="shared" si="71"/>
        <v>103.64583333333576</v>
      </c>
    </row>
    <row r="151" spans="1:4" hidden="1" x14ac:dyDescent="0.25">
      <c r="A151" s="2">
        <v>74</v>
      </c>
      <c r="B151" s="36">
        <f t="shared" ca="1" si="72"/>
        <v>46517</v>
      </c>
      <c r="C151" s="23">
        <f t="shared" si="73"/>
        <v>23558.854166666668</v>
      </c>
      <c r="D151" s="23">
        <f t="shared" si="71"/>
        <v>103.64583333333212</v>
      </c>
    </row>
    <row r="152" spans="1:4" hidden="1" x14ac:dyDescent="0.25">
      <c r="A152" s="2">
        <v>75</v>
      </c>
      <c r="B152" s="36">
        <f t="shared" ca="1" si="72"/>
        <v>46548</v>
      </c>
      <c r="C152" s="23">
        <f t="shared" si="73"/>
        <v>23455.208333333336</v>
      </c>
      <c r="D152" s="23">
        <f t="shared" si="71"/>
        <v>103.64583333333212</v>
      </c>
    </row>
    <row r="153" spans="1:4" hidden="1" x14ac:dyDescent="0.25">
      <c r="A153" s="2">
        <v>76</v>
      </c>
      <c r="B153" s="36">
        <f t="shared" ca="1" si="72"/>
        <v>46578</v>
      </c>
      <c r="C153" s="23">
        <f t="shared" si="73"/>
        <v>23351.562500000004</v>
      </c>
      <c r="D153" s="23">
        <f t="shared" si="71"/>
        <v>103.64583333333576</v>
      </c>
    </row>
    <row r="154" spans="1:4" hidden="1" x14ac:dyDescent="0.25">
      <c r="A154" s="2">
        <v>77</v>
      </c>
      <c r="B154" s="36">
        <f t="shared" ca="1" si="72"/>
        <v>46609</v>
      </c>
      <c r="C154" s="23">
        <f t="shared" si="73"/>
        <v>23247.916666666668</v>
      </c>
      <c r="D154" s="23">
        <f t="shared" si="71"/>
        <v>103.64583333333212</v>
      </c>
    </row>
    <row r="155" spans="1:4" hidden="1" x14ac:dyDescent="0.25">
      <c r="A155" s="2">
        <v>78</v>
      </c>
      <c r="B155" s="36">
        <f t="shared" ca="1" si="72"/>
        <v>46640</v>
      </c>
      <c r="C155" s="23">
        <f t="shared" si="73"/>
        <v>23144.270833333336</v>
      </c>
      <c r="D155" s="23">
        <f t="shared" si="71"/>
        <v>103.64583333333212</v>
      </c>
    </row>
    <row r="156" spans="1:4" hidden="1" x14ac:dyDescent="0.25">
      <c r="A156" s="2">
        <v>79</v>
      </c>
      <c r="B156" s="36">
        <f t="shared" ca="1" si="72"/>
        <v>46670</v>
      </c>
      <c r="C156" s="23">
        <f t="shared" si="73"/>
        <v>23040.625000000004</v>
      </c>
      <c r="D156" s="23">
        <f t="shared" si="71"/>
        <v>103.64583333333576</v>
      </c>
    </row>
    <row r="157" spans="1:4" hidden="1" x14ac:dyDescent="0.25">
      <c r="A157" s="2">
        <v>80</v>
      </c>
      <c r="B157" s="36">
        <f t="shared" ca="1" si="72"/>
        <v>46701</v>
      </c>
      <c r="C157" s="23">
        <f t="shared" si="73"/>
        <v>22936.979166666668</v>
      </c>
      <c r="D157" s="23">
        <f t="shared" si="71"/>
        <v>103.64583333333212</v>
      </c>
    </row>
    <row r="158" spans="1:4" hidden="1" x14ac:dyDescent="0.25">
      <c r="A158" s="2">
        <v>81</v>
      </c>
      <c r="B158" s="36">
        <f t="shared" ca="1" si="72"/>
        <v>46731</v>
      </c>
      <c r="C158" s="23">
        <f t="shared" si="73"/>
        <v>22833.333333333336</v>
      </c>
      <c r="D158" s="23">
        <f t="shared" si="71"/>
        <v>103.64583333333212</v>
      </c>
    </row>
    <row r="159" spans="1:4" hidden="1" x14ac:dyDescent="0.25">
      <c r="A159" s="2">
        <v>82</v>
      </c>
      <c r="B159" s="36">
        <f t="shared" ca="1" si="72"/>
        <v>46762</v>
      </c>
      <c r="C159" s="23">
        <f t="shared" si="73"/>
        <v>22729.687500000004</v>
      </c>
      <c r="D159" s="23">
        <f t="shared" si="71"/>
        <v>103.64583333333576</v>
      </c>
    </row>
    <row r="160" spans="1:4" hidden="1" x14ac:dyDescent="0.25">
      <c r="A160" s="2">
        <v>83</v>
      </c>
      <c r="B160" s="36">
        <f t="shared" ca="1" si="72"/>
        <v>46793</v>
      </c>
      <c r="C160" s="23">
        <f t="shared" si="73"/>
        <v>22626.041666666668</v>
      </c>
      <c r="D160" s="23">
        <f t="shared" si="71"/>
        <v>103.64583333333212</v>
      </c>
    </row>
    <row r="161" spans="1:4" hidden="1" x14ac:dyDescent="0.25">
      <c r="A161" s="2">
        <v>84</v>
      </c>
      <c r="B161" s="36">
        <f t="shared" ca="1" si="72"/>
        <v>46822</v>
      </c>
      <c r="C161" s="23">
        <f t="shared" si="73"/>
        <v>22522.395833333336</v>
      </c>
      <c r="D161" s="23">
        <f t="shared" si="71"/>
        <v>103.64583333333576</v>
      </c>
    </row>
    <row r="162" spans="1:4" hidden="1" x14ac:dyDescent="0.25">
      <c r="A162" s="2">
        <v>85</v>
      </c>
      <c r="B162" s="36">
        <f t="shared" ca="1" si="72"/>
        <v>46853</v>
      </c>
      <c r="C162" s="23">
        <f t="shared" ref="C162:C173" si="74">D36</f>
        <v>22418.75</v>
      </c>
      <c r="D162" s="23">
        <f t="shared" si="71"/>
        <v>103.64583333333212</v>
      </c>
    </row>
    <row r="163" spans="1:4" hidden="1" x14ac:dyDescent="0.25">
      <c r="A163" s="2">
        <v>86</v>
      </c>
      <c r="B163" s="36">
        <f t="shared" ca="1" si="72"/>
        <v>46883</v>
      </c>
      <c r="C163" s="23">
        <f t="shared" si="74"/>
        <v>22315.104166666668</v>
      </c>
      <c r="D163" s="23">
        <f t="shared" si="71"/>
        <v>103.64583333333212</v>
      </c>
    </row>
    <row r="164" spans="1:4" hidden="1" x14ac:dyDescent="0.25">
      <c r="A164" s="2">
        <v>87</v>
      </c>
      <c r="B164" s="36">
        <f t="shared" ca="1" si="72"/>
        <v>46914</v>
      </c>
      <c r="C164" s="23">
        <f t="shared" si="74"/>
        <v>22211.458333333336</v>
      </c>
      <c r="D164" s="23">
        <f t="shared" si="71"/>
        <v>103.64583333333576</v>
      </c>
    </row>
    <row r="165" spans="1:4" hidden="1" x14ac:dyDescent="0.25">
      <c r="A165" s="2">
        <v>88</v>
      </c>
      <c r="B165" s="36">
        <f t="shared" ca="1" si="72"/>
        <v>46944</v>
      </c>
      <c r="C165" s="23">
        <f t="shared" si="74"/>
        <v>22107.8125</v>
      </c>
      <c r="D165" s="23">
        <f t="shared" si="71"/>
        <v>103.64583333333212</v>
      </c>
    </row>
    <row r="166" spans="1:4" hidden="1" x14ac:dyDescent="0.25">
      <c r="A166" s="2">
        <v>89</v>
      </c>
      <c r="B166" s="36">
        <f t="shared" ca="1" si="72"/>
        <v>46975</v>
      </c>
      <c r="C166" s="23">
        <f t="shared" si="74"/>
        <v>22004.166666666668</v>
      </c>
      <c r="D166" s="23">
        <f t="shared" si="71"/>
        <v>103.64583333333212</v>
      </c>
    </row>
    <row r="167" spans="1:4" hidden="1" x14ac:dyDescent="0.25">
      <c r="A167" s="2">
        <v>90</v>
      </c>
      <c r="B167" s="36">
        <f t="shared" ca="1" si="72"/>
        <v>47006</v>
      </c>
      <c r="C167" s="23">
        <f t="shared" si="74"/>
        <v>21900.520833333336</v>
      </c>
      <c r="D167" s="23">
        <f t="shared" si="71"/>
        <v>103.64583333333576</v>
      </c>
    </row>
    <row r="168" spans="1:4" hidden="1" x14ac:dyDescent="0.25">
      <c r="A168" s="2">
        <v>91</v>
      </c>
      <c r="B168" s="36">
        <f t="shared" ca="1" si="72"/>
        <v>47036</v>
      </c>
      <c r="C168" s="23">
        <f t="shared" si="74"/>
        <v>21796.875</v>
      </c>
      <c r="D168" s="23">
        <f t="shared" si="71"/>
        <v>103.64583333333212</v>
      </c>
    </row>
    <row r="169" spans="1:4" hidden="1" x14ac:dyDescent="0.25">
      <c r="A169" s="2">
        <v>92</v>
      </c>
      <c r="B169" s="36">
        <f t="shared" ca="1" si="72"/>
        <v>47067</v>
      </c>
      <c r="C169" s="23">
        <f t="shared" si="74"/>
        <v>21693.229166666668</v>
      </c>
      <c r="D169" s="23">
        <f t="shared" si="71"/>
        <v>103.64583333333212</v>
      </c>
    </row>
    <row r="170" spans="1:4" hidden="1" x14ac:dyDescent="0.25">
      <c r="A170" s="2">
        <v>93</v>
      </c>
      <c r="B170" s="36">
        <f t="shared" ca="1" si="72"/>
        <v>47097</v>
      </c>
      <c r="C170" s="23">
        <f t="shared" si="74"/>
        <v>21589.583333333336</v>
      </c>
      <c r="D170" s="23">
        <f t="shared" si="71"/>
        <v>103.64583333333576</v>
      </c>
    </row>
    <row r="171" spans="1:4" hidden="1" x14ac:dyDescent="0.25">
      <c r="A171" s="2">
        <v>94</v>
      </c>
      <c r="B171" s="36">
        <f t="shared" ca="1" si="72"/>
        <v>47128</v>
      </c>
      <c r="C171" s="23">
        <f t="shared" si="74"/>
        <v>21485.9375</v>
      </c>
      <c r="D171" s="23">
        <f t="shared" si="71"/>
        <v>103.64583333333212</v>
      </c>
    </row>
    <row r="172" spans="1:4" hidden="1" x14ac:dyDescent="0.25">
      <c r="A172" s="2">
        <v>95</v>
      </c>
      <c r="B172" s="36">
        <f t="shared" ca="1" si="72"/>
        <v>47159</v>
      </c>
      <c r="C172" s="23">
        <f t="shared" si="74"/>
        <v>21382.291666666668</v>
      </c>
      <c r="D172" s="23">
        <f t="shared" si="71"/>
        <v>103.64583333333212</v>
      </c>
    </row>
    <row r="173" spans="1:4" hidden="1" x14ac:dyDescent="0.25">
      <c r="A173" s="2">
        <v>96</v>
      </c>
      <c r="B173" s="36">
        <f t="shared" ca="1" si="72"/>
        <v>47187</v>
      </c>
      <c r="C173" s="23">
        <f t="shared" si="74"/>
        <v>21278.645833333336</v>
      </c>
      <c r="D173" s="23">
        <f t="shared" si="71"/>
        <v>103.64583333333576</v>
      </c>
    </row>
    <row r="174" spans="1:4" hidden="1" x14ac:dyDescent="0.25">
      <c r="A174" s="2">
        <v>97</v>
      </c>
      <c r="B174" s="36">
        <f t="shared" ca="1" si="72"/>
        <v>47218</v>
      </c>
      <c r="C174" s="23">
        <f t="shared" ref="C174:C185" si="75">G36</f>
        <v>21175</v>
      </c>
      <c r="D174" s="23">
        <f t="shared" si="71"/>
        <v>103.64583333333212</v>
      </c>
    </row>
    <row r="175" spans="1:4" hidden="1" x14ac:dyDescent="0.25">
      <c r="A175" s="2">
        <v>98</v>
      </c>
      <c r="B175" s="36">
        <f t="shared" ca="1" si="72"/>
        <v>47248</v>
      </c>
      <c r="C175" s="23">
        <f t="shared" si="75"/>
        <v>21071.354166666668</v>
      </c>
      <c r="D175" s="23">
        <f t="shared" si="71"/>
        <v>103.64583333333212</v>
      </c>
    </row>
    <row r="176" spans="1:4" hidden="1" x14ac:dyDescent="0.25">
      <c r="A176" s="2">
        <v>99</v>
      </c>
      <c r="B176" s="36">
        <f t="shared" ca="1" si="72"/>
        <v>47279</v>
      </c>
      <c r="C176" s="23">
        <f t="shared" si="75"/>
        <v>20967.708333333336</v>
      </c>
      <c r="D176" s="23">
        <f t="shared" si="71"/>
        <v>103.64583333333576</v>
      </c>
    </row>
    <row r="177" spans="1:4" hidden="1" x14ac:dyDescent="0.25">
      <c r="A177" s="2">
        <v>100</v>
      </c>
      <c r="B177" s="36">
        <f t="shared" ca="1" si="72"/>
        <v>47309</v>
      </c>
      <c r="C177" s="23">
        <f t="shared" si="75"/>
        <v>20864.0625</v>
      </c>
      <c r="D177" s="23">
        <f t="shared" si="71"/>
        <v>103.64583333333212</v>
      </c>
    </row>
    <row r="178" spans="1:4" hidden="1" x14ac:dyDescent="0.25">
      <c r="A178" s="2">
        <v>101</v>
      </c>
      <c r="B178" s="36">
        <f t="shared" ca="1" si="72"/>
        <v>47340</v>
      </c>
      <c r="C178" s="23">
        <f t="shared" si="75"/>
        <v>20760.416666666668</v>
      </c>
      <c r="D178" s="23">
        <f t="shared" si="71"/>
        <v>103.64583333333212</v>
      </c>
    </row>
    <row r="179" spans="1:4" hidden="1" x14ac:dyDescent="0.25">
      <c r="A179" s="2">
        <v>102</v>
      </c>
      <c r="B179" s="36">
        <f t="shared" ca="1" si="72"/>
        <v>47371</v>
      </c>
      <c r="C179" s="23">
        <f t="shared" si="75"/>
        <v>20656.770833333336</v>
      </c>
      <c r="D179" s="23">
        <f t="shared" si="71"/>
        <v>103.64583333333576</v>
      </c>
    </row>
    <row r="180" spans="1:4" hidden="1" x14ac:dyDescent="0.25">
      <c r="A180" s="2">
        <v>103</v>
      </c>
      <c r="B180" s="36">
        <f t="shared" ca="1" si="72"/>
        <v>47401</v>
      </c>
      <c r="C180" s="23">
        <f t="shared" si="75"/>
        <v>20553.125</v>
      </c>
      <c r="D180" s="23">
        <f t="shared" si="71"/>
        <v>103.64583333333212</v>
      </c>
    </row>
    <row r="181" spans="1:4" hidden="1" x14ac:dyDescent="0.25">
      <c r="A181" s="2">
        <v>104</v>
      </c>
      <c r="B181" s="36">
        <f t="shared" ca="1" si="72"/>
        <v>47432</v>
      </c>
      <c r="C181" s="23">
        <f t="shared" si="75"/>
        <v>20449.479166666668</v>
      </c>
      <c r="D181" s="23">
        <f t="shared" si="71"/>
        <v>103.64583333333212</v>
      </c>
    </row>
    <row r="182" spans="1:4" hidden="1" x14ac:dyDescent="0.25">
      <c r="A182" s="2">
        <v>105</v>
      </c>
      <c r="B182" s="36">
        <f t="shared" ca="1" si="72"/>
        <v>47462</v>
      </c>
      <c r="C182" s="23">
        <f t="shared" si="75"/>
        <v>20345.833333333336</v>
      </c>
      <c r="D182" s="23">
        <f t="shared" si="71"/>
        <v>103.64583333333576</v>
      </c>
    </row>
    <row r="183" spans="1:4" hidden="1" x14ac:dyDescent="0.25">
      <c r="A183" s="2">
        <v>106</v>
      </c>
      <c r="B183" s="36">
        <f t="shared" ca="1" si="72"/>
        <v>47493</v>
      </c>
      <c r="C183" s="23">
        <f t="shared" si="75"/>
        <v>20242.1875</v>
      </c>
      <c r="D183" s="23">
        <f t="shared" si="71"/>
        <v>103.64583333333212</v>
      </c>
    </row>
    <row r="184" spans="1:4" hidden="1" x14ac:dyDescent="0.25">
      <c r="A184" s="2">
        <v>107</v>
      </c>
      <c r="B184" s="36">
        <f t="shared" ca="1" si="72"/>
        <v>47524</v>
      </c>
      <c r="C184" s="23">
        <f t="shared" si="75"/>
        <v>20138.541666666668</v>
      </c>
      <c r="D184" s="23">
        <f t="shared" si="71"/>
        <v>103.64583333333212</v>
      </c>
    </row>
    <row r="185" spans="1:4" hidden="1" x14ac:dyDescent="0.25">
      <c r="A185" s="2">
        <v>108</v>
      </c>
      <c r="B185" s="36">
        <f t="shared" ca="1" si="72"/>
        <v>47552</v>
      </c>
      <c r="C185" s="23">
        <f t="shared" si="75"/>
        <v>20034.895833333336</v>
      </c>
      <c r="D185" s="23">
        <f t="shared" si="71"/>
        <v>103.64583333333576</v>
      </c>
    </row>
    <row r="186" spans="1:4" hidden="1" x14ac:dyDescent="0.25">
      <c r="A186" s="2">
        <v>109</v>
      </c>
      <c r="B186" s="36">
        <f t="shared" ca="1" si="72"/>
        <v>47583</v>
      </c>
      <c r="C186" s="23">
        <f t="shared" ref="C186:C197" si="76">J36</f>
        <v>19931.25</v>
      </c>
      <c r="D186" s="23">
        <f t="shared" si="71"/>
        <v>103.64583333333212</v>
      </c>
    </row>
    <row r="187" spans="1:4" hidden="1" x14ac:dyDescent="0.25">
      <c r="A187" s="2">
        <v>110</v>
      </c>
      <c r="B187" s="36">
        <f t="shared" ca="1" si="72"/>
        <v>47613</v>
      </c>
      <c r="C187" s="23">
        <f t="shared" si="76"/>
        <v>19827.604166666668</v>
      </c>
      <c r="D187" s="23">
        <f t="shared" si="71"/>
        <v>103.64583333333212</v>
      </c>
    </row>
    <row r="188" spans="1:4" hidden="1" x14ac:dyDescent="0.25">
      <c r="A188" s="2">
        <v>111</v>
      </c>
      <c r="B188" s="36">
        <f t="shared" ca="1" si="72"/>
        <v>47644</v>
      </c>
      <c r="C188" s="23">
        <f t="shared" si="76"/>
        <v>19723.958333333336</v>
      </c>
      <c r="D188" s="23">
        <f t="shared" si="71"/>
        <v>103.64583333333576</v>
      </c>
    </row>
    <row r="189" spans="1:4" hidden="1" x14ac:dyDescent="0.25">
      <c r="A189" s="2">
        <v>112</v>
      </c>
      <c r="B189" s="36">
        <f t="shared" ca="1" si="72"/>
        <v>47674</v>
      </c>
      <c r="C189" s="23">
        <f t="shared" si="76"/>
        <v>19620.3125</v>
      </c>
      <c r="D189" s="23">
        <f t="shared" si="71"/>
        <v>103.64583333333212</v>
      </c>
    </row>
    <row r="190" spans="1:4" hidden="1" x14ac:dyDescent="0.25">
      <c r="A190" s="2">
        <v>113</v>
      </c>
      <c r="B190" s="36">
        <f t="shared" ca="1" si="72"/>
        <v>47705</v>
      </c>
      <c r="C190" s="23">
        <f t="shared" si="76"/>
        <v>19516.666666666668</v>
      </c>
      <c r="D190" s="23">
        <f t="shared" si="71"/>
        <v>103.64583333333212</v>
      </c>
    </row>
    <row r="191" spans="1:4" hidden="1" x14ac:dyDescent="0.25">
      <c r="A191" s="2">
        <v>114</v>
      </c>
      <c r="B191" s="36">
        <f t="shared" ca="1" si="72"/>
        <v>47736</v>
      </c>
      <c r="C191" s="23">
        <f t="shared" si="76"/>
        <v>19413.020833333336</v>
      </c>
      <c r="D191" s="23">
        <f t="shared" si="71"/>
        <v>103.64583333333576</v>
      </c>
    </row>
    <row r="192" spans="1:4" hidden="1" x14ac:dyDescent="0.25">
      <c r="A192" s="2">
        <v>115</v>
      </c>
      <c r="B192" s="36">
        <f t="shared" ca="1" si="72"/>
        <v>47766</v>
      </c>
      <c r="C192" s="23">
        <f t="shared" si="76"/>
        <v>19309.375</v>
      </c>
      <c r="D192" s="23">
        <f t="shared" si="71"/>
        <v>103.64583333333212</v>
      </c>
    </row>
    <row r="193" spans="1:4" hidden="1" x14ac:dyDescent="0.25">
      <c r="A193" s="2">
        <v>116</v>
      </c>
      <c r="B193" s="36">
        <f t="shared" ca="1" si="72"/>
        <v>47797</v>
      </c>
      <c r="C193" s="23">
        <f t="shared" si="76"/>
        <v>19205.729166666668</v>
      </c>
      <c r="D193" s="23">
        <f t="shared" si="71"/>
        <v>103.64583333333212</v>
      </c>
    </row>
    <row r="194" spans="1:4" hidden="1" x14ac:dyDescent="0.25">
      <c r="A194" s="2">
        <v>117</v>
      </c>
      <c r="B194" s="36">
        <f t="shared" ca="1" si="72"/>
        <v>47827</v>
      </c>
      <c r="C194" s="23">
        <f t="shared" si="76"/>
        <v>19102.083333333336</v>
      </c>
      <c r="D194" s="23">
        <f t="shared" si="71"/>
        <v>103.64583333333576</v>
      </c>
    </row>
    <row r="195" spans="1:4" hidden="1" x14ac:dyDescent="0.25">
      <c r="A195" s="2">
        <v>118</v>
      </c>
      <c r="B195" s="36">
        <f t="shared" ca="1" si="72"/>
        <v>47858</v>
      </c>
      <c r="C195" s="23">
        <f t="shared" si="76"/>
        <v>18998.4375</v>
      </c>
      <c r="D195" s="23">
        <f t="shared" si="71"/>
        <v>103.64583333333212</v>
      </c>
    </row>
    <row r="196" spans="1:4" hidden="1" x14ac:dyDescent="0.25">
      <c r="A196" s="2">
        <v>119</v>
      </c>
      <c r="B196" s="36">
        <f t="shared" ca="1" si="72"/>
        <v>47889</v>
      </c>
      <c r="C196" s="23">
        <f t="shared" si="76"/>
        <v>18894.791666666668</v>
      </c>
      <c r="D196" s="23">
        <f t="shared" si="71"/>
        <v>103.64583333333212</v>
      </c>
    </row>
    <row r="197" spans="1:4" hidden="1" x14ac:dyDescent="0.25">
      <c r="A197" s="2">
        <v>120</v>
      </c>
      <c r="B197" s="36">
        <f t="shared" ca="1" si="72"/>
        <v>47917</v>
      </c>
      <c r="C197" s="23">
        <f t="shared" si="76"/>
        <v>18791.145833333336</v>
      </c>
      <c r="D197" s="23">
        <f t="shared" si="71"/>
        <v>103.64583333333576</v>
      </c>
    </row>
    <row r="198" spans="1:4" hidden="1" x14ac:dyDescent="0.25">
      <c r="A198" s="2">
        <v>121</v>
      </c>
      <c r="B198" s="36">
        <f t="shared" ca="1" si="72"/>
        <v>47948</v>
      </c>
      <c r="C198" s="28">
        <f t="shared" ref="C198:C209" si="77">M36</f>
        <v>18687.5</v>
      </c>
      <c r="D198" s="23">
        <f t="shared" si="71"/>
        <v>103.64583333333212</v>
      </c>
    </row>
    <row r="199" spans="1:4" hidden="1" x14ac:dyDescent="0.25">
      <c r="A199" s="2">
        <v>122</v>
      </c>
      <c r="B199" s="36">
        <f t="shared" ca="1" si="72"/>
        <v>47978</v>
      </c>
      <c r="C199" s="28">
        <f t="shared" si="77"/>
        <v>18583.854166666668</v>
      </c>
      <c r="D199" s="23">
        <f t="shared" si="71"/>
        <v>103.64583333333212</v>
      </c>
    </row>
    <row r="200" spans="1:4" hidden="1" x14ac:dyDescent="0.25">
      <c r="A200" s="2">
        <v>123</v>
      </c>
      <c r="B200" s="36">
        <f t="shared" ca="1" si="72"/>
        <v>48009</v>
      </c>
      <c r="C200" s="28">
        <f t="shared" si="77"/>
        <v>18480.208333333336</v>
      </c>
      <c r="D200" s="23">
        <f t="shared" si="71"/>
        <v>103.64583333333576</v>
      </c>
    </row>
    <row r="201" spans="1:4" hidden="1" x14ac:dyDescent="0.25">
      <c r="A201" s="2">
        <v>124</v>
      </c>
      <c r="B201" s="36">
        <f t="shared" ca="1" si="72"/>
        <v>48039</v>
      </c>
      <c r="C201" s="28">
        <f t="shared" si="77"/>
        <v>18376.5625</v>
      </c>
      <c r="D201" s="23">
        <f t="shared" si="71"/>
        <v>103.64583333333212</v>
      </c>
    </row>
    <row r="202" spans="1:4" hidden="1" x14ac:dyDescent="0.25">
      <c r="A202" s="2">
        <v>125</v>
      </c>
      <c r="B202" s="36">
        <f t="shared" ca="1" si="72"/>
        <v>48070</v>
      </c>
      <c r="C202" s="28">
        <f t="shared" si="77"/>
        <v>18272.916666666668</v>
      </c>
      <c r="D202" s="23">
        <f t="shared" si="71"/>
        <v>103.64583333333212</v>
      </c>
    </row>
    <row r="203" spans="1:4" hidden="1" x14ac:dyDescent="0.25">
      <c r="A203" s="2">
        <v>126</v>
      </c>
      <c r="B203" s="36">
        <f t="shared" ca="1" si="72"/>
        <v>48101</v>
      </c>
      <c r="C203" s="28">
        <f t="shared" si="77"/>
        <v>18169.270833333336</v>
      </c>
      <c r="D203" s="23">
        <f t="shared" si="71"/>
        <v>103.64583333333576</v>
      </c>
    </row>
    <row r="204" spans="1:4" hidden="1" x14ac:dyDescent="0.25">
      <c r="A204" s="2">
        <v>127</v>
      </c>
      <c r="B204" s="36">
        <f t="shared" ca="1" si="72"/>
        <v>48131</v>
      </c>
      <c r="C204" s="28">
        <f t="shared" si="77"/>
        <v>18065.625</v>
      </c>
      <c r="D204" s="23">
        <f t="shared" si="71"/>
        <v>103.64583333333212</v>
      </c>
    </row>
    <row r="205" spans="1:4" hidden="1" x14ac:dyDescent="0.25">
      <c r="A205" s="2">
        <v>128</v>
      </c>
      <c r="B205" s="36">
        <f t="shared" ca="1" si="72"/>
        <v>48162</v>
      </c>
      <c r="C205" s="28">
        <f t="shared" si="77"/>
        <v>17961.979166666668</v>
      </c>
      <c r="D205" s="23">
        <f t="shared" si="71"/>
        <v>103.64583333333212</v>
      </c>
    </row>
    <row r="206" spans="1:4" hidden="1" x14ac:dyDescent="0.25">
      <c r="A206" s="2">
        <v>129</v>
      </c>
      <c r="B206" s="36">
        <f t="shared" ca="1" si="72"/>
        <v>48192</v>
      </c>
      <c r="C206" s="28">
        <f t="shared" si="77"/>
        <v>17858.333333333336</v>
      </c>
      <c r="D206" s="23">
        <f t="shared" si="71"/>
        <v>103.64583333333576</v>
      </c>
    </row>
    <row r="207" spans="1:4" hidden="1" x14ac:dyDescent="0.25">
      <c r="A207" s="2">
        <v>130</v>
      </c>
      <c r="B207" s="36">
        <f t="shared" ca="1" si="72"/>
        <v>48223</v>
      </c>
      <c r="C207" s="28">
        <f t="shared" si="77"/>
        <v>17754.6875</v>
      </c>
      <c r="D207" s="23">
        <f t="shared" ref="D207:D270" si="78">C207-C208</f>
        <v>103.64583333333212</v>
      </c>
    </row>
    <row r="208" spans="1:4" hidden="1" x14ac:dyDescent="0.25">
      <c r="A208" s="2">
        <v>131</v>
      </c>
      <c r="B208" s="36">
        <f t="shared" ref="B208:B271" ca="1" si="79">EDATE(B207,1)</f>
        <v>48254</v>
      </c>
      <c r="C208" s="28">
        <f t="shared" si="77"/>
        <v>17651.041666666668</v>
      </c>
      <c r="D208" s="23">
        <f t="shared" si="78"/>
        <v>103.64583333333212</v>
      </c>
    </row>
    <row r="209" spans="1:4" hidden="1" x14ac:dyDescent="0.25">
      <c r="A209" s="2">
        <v>132</v>
      </c>
      <c r="B209" s="36">
        <f t="shared" ca="1" si="79"/>
        <v>48283</v>
      </c>
      <c r="C209" s="28">
        <f t="shared" si="77"/>
        <v>17547.395833333336</v>
      </c>
      <c r="D209" s="23">
        <f t="shared" si="78"/>
        <v>103.64583333333576</v>
      </c>
    </row>
    <row r="210" spans="1:4" hidden="1" x14ac:dyDescent="0.25">
      <c r="A210" s="2">
        <v>133</v>
      </c>
      <c r="B210" s="36">
        <f t="shared" ca="1" si="79"/>
        <v>48314</v>
      </c>
      <c r="C210" s="28">
        <f t="shared" ref="C210:C221" si="80">P36</f>
        <v>17443.75</v>
      </c>
      <c r="D210" s="23">
        <f t="shared" si="78"/>
        <v>103.64583333333212</v>
      </c>
    </row>
    <row r="211" spans="1:4" hidden="1" x14ac:dyDescent="0.25">
      <c r="A211" s="2">
        <v>134</v>
      </c>
      <c r="B211" s="36">
        <f t="shared" ca="1" si="79"/>
        <v>48344</v>
      </c>
      <c r="C211" s="28">
        <f t="shared" si="80"/>
        <v>17340.104166666668</v>
      </c>
      <c r="D211" s="23">
        <f t="shared" si="78"/>
        <v>103.64583333333212</v>
      </c>
    </row>
    <row r="212" spans="1:4" hidden="1" x14ac:dyDescent="0.25">
      <c r="A212" s="2">
        <v>135</v>
      </c>
      <c r="B212" s="36">
        <f t="shared" ca="1" si="79"/>
        <v>48375</v>
      </c>
      <c r="C212" s="28">
        <f t="shared" si="80"/>
        <v>17236.458333333336</v>
      </c>
      <c r="D212" s="23">
        <f t="shared" si="78"/>
        <v>103.64583333333576</v>
      </c>
    </row>
    <row r="213" spans="1:4" hidden="1" x14ac:dyDescent="0.25">
      <c r="A213" s="2">
        <v>136</v>
      </c>
      <c r="B213" s="36">
        <f t="shared" ca="1" si="79"/>
        <v>48405</v>
      </c>
      <c r="C213" s="28">
        <f t="shared" si="80"/>
        <v>17132.8125</v>
      </c>
      <c r="D213" s="23">
        <f t="shared" si="78"/>
        <v>103.64583333333212</v>
      </c>
    </row>
    <row r="214" spans="1:4" hidden="1" x14ac:dyDescent="0.25">
      <c r="A214" s="2">
        <v>137</v>
      </c>
      <c r="B214" s="36">
        <f t="shared" ca="1" si="79"/>
        <v>48436</v>
      </c>
      <c r="C214" s="28">
        <f t="shared" si="80"/>
        <v>17029.166666666668</v>
      </c>
      <c r="D214" s="23">
        <f t="shared" si="78"/>
        <v>103.64583333333212</v>
      </c>
    </row>
    <row r="215" spans="1:4" hidden="1" x14ac:dyDescent="0.25">
      <c r="A215" s="2">
        <v>138</v>
      </c>
      <c r="B215" s="36">
        <f t="shared" ca="1" si="79"/>
        <v>48467</v>
      </c>
      <c r="C215" s="28">
        <f t="shared" si="80"/>
        <v>16925.520833333336</v>
      </c>
      <c r="D215" s="23">
        <f t="shared" si="78"/>
        <v>103.64583333333576</v>
      </c>
    </row>
    <row r="216" spans="1:4" hidden="1" x14ac:dyDescent="0.25">
      <c r="A216" s="2">
        <v>139</v>
      </c>
      <c r="B216" s="36">
        <f t="shared" ca="1" si="79"/>
        <v>48497</v>
      </c>
      <c r="C216" s="28">
        <f t="shared" si="80"/>
        <v>16821.875</v>
      </c>
      <c r="D216" s="23">
        <f t="shared" si="78"/>
        <v>103.64583333333212</v>
      </c>
    </row>
    <row r="217" spans="1:4" hidden="1" x14ac:dyDescent="0.25">
      <c r="A217" s="2">
        <v>140</v>
      </c>
      <c r="B217" s="36">
        <f t="shared" ca="1" si="79"/>
        <v>48528</v>
      </c>
      <c r="C217" s="28">
        <f t="shared" si="80"/>
        <v>16718.229166666668</v>
      </c>
      <c r="D217" s="23">
        <f t="shared" si="78"/>
        <v>103.64583333333212</v>
      </c>
    </row>
    <row r="218" spans="1:4" hidden="1" x14ac:dyDescent="0.25">
      <c r="A218" s="2">
        <v>141</v>
      </c>
      <c r="B218" s="36">
        <f t="shared" ca="1" si="79"/>
        <v>48558</v>
      </c>
      <c r="C218" s="28">
        <f t="shared" si="80"/>
        <v>16614.583333333336</v>
      </c>
      <c r="D218" s="23">
        <f t="shared" si="78"/>
        <v>103.64583333333576</v>
      </c>
    </row>
    <row r="219" spans="1:4" hidden="1" x14ac:dyDescent="0.25">
      <c r="A219" s="2">
        <v>142</v>
      </c>
      <c r="B219" s="36">
        <f t="shared" ca="1" si="79"/>
        <v>48589</v>
      </c>
      <c r="C219" s="28">
        <f t="shared" si="80"/>
        <v>16510.9375</v>
      </c>
      <c r="D219" s="23">
        <f t="shared" si="78"/>
        <v>103.64583333333212</v>
      </c>
    </row>
    <row r="220" spans="1:4" hidden="1" x14ac:dyDescent="0.25">
      <c r="A220" s="2">
        <v>143</v>
      </c>
      <c r="B220" s="36">
        <f t="shared" ca="1" si="79"/>
        <v>48620</v>
      </c>
      <c r="C220" s="28">
        <f t="shared" si="80"/>
        <v>16407.291666666668</v>
      </c>
      <c r="D220" s="23">
        <f t="shared" si="78"/>
        <v>103.64583333333394</v>
      </c>
    </row>
    <row r="221" spans="1:4" hidden="1" x14ac:dyDescent="0.25">
      <c r="A221" s="2">
        <v>144</v>
      </c>
      <c r="B221" s="36">
        <f t="shared" ca="1" si="79"/>
        <v>48648</v>
      </c>
      <c r="C221" s="28">
        <f t="shared" si="80"/>
        <v>16303.645833333334</v>
      </c>
      <c r="D221" s="23">
        <f t="shared" si="78"/>
        <v>103.64583333333212</v>
      </c>
    </row>
    <row r="222" spans="1:4" hidden="1" x14ac:dyDescent="0.25">
      <c r="A222" s="2">
        <v>145</v>
      </c>
      <c r="B222" s="36">
        <f t="shared" ca="1" si="79"/>
        <v>48679</v>
      </c>
      <c r="C222" s="28">
        <f t="shared" ref="C222:C233" si="81">S36</f>
        <v>16200.000000000002</v>
      </c>
      <c r="D222" s="23">
        <f t="shared" si="78"/>
        <v>103.64583333333394</v>
      </c>
    </row>
    <row r="223" spans="1:4" hidden="1" x14ac:dyDescent="0.25">
      <c r="A223" s="2">
        <v>146</v>
      </c>
      <c r="B223" s="36">
        <f t="shared" ca="1" si="79"/>
        <v>48709</v>
      </c>
      <c r="C223" s="28">
        <f t="shared" si="81"/>
        <v>16096.354166666668</v>
      </c>
      <c r="D223" s="23">
        <f t="shared" si="78"/>
        <v>103.64583333333394</v>
      </c>
    </row>
    <row r="224" spans="1:4" hidden="1" x14ac:dyDescent="0.25">
      <c r="A224" s="2">
        <v>147</v>
      </c>
      <c r="B224" s="36">
        <f t="shared" ca="1" si="79"/>
        <v>48740</v>
      </c>
      <c r="C224" s="28">
        <f t="shared" si="81"/>
        <v>15992.708333333334</v>
      </c>
      <c r="D224" s="23">
        <f t="shared" si="78"/>
        <v>103.64583333333212</v>
      </c>
    </row>
    <row r="225" spans="1:4" hidden="1" x14ac:dyDescent="0.25">
      <c r="A225" s="2">
        <v>148</v>
      </c>
      <c r="B225" s="36">
        <f t="shared" ca="1" si="79"/>
        <v>48770</v>
      </c>
      <c r="C225" s="28">
        <f t="shared" si="81"/>
        <v>15889.062500000002</v>
      </c>
      <c r="D225" s="23">
        <f t="shared" si="78"/>
        <v>103.64583333333394</v>
      </c>
    </row>
    <row r="226" spans="1:4" hidden="1" x14ac:dyDescent="0.25">
      <c r="A226" s="2">
        <v>149</v>
      </c>
      <c r="B226" s="36">
        <f t="shared" ca="1" si="79"/>
        <v>48801</v>
      </c>
      <c r="C226" s="28">
        <f t="shared" si="81"/>
        <v>15785.416666666668</v>
      </c>
      <c r="D226" s="23">
        <f t="shared" si="78"/>
        <v>103.64583333333394</v>
      </c>
    </row>
    <row r="227" spans="1:4" hidden="1" x14ac:dyDescent="0.25">
      <c r="A227" s="2">
        <v>150</v>
      </c>
      <c r="B227" s="36">
        <f t="shared" ca="1" si="79"/>
        <v>48832</v>
      </c>
      <c r="C227" s="28">
        <f t="shared" si="81"/>
        <v>15681.770833333334</v>
      </c>
      <c r="D227" s="23">
        <f t="shared" si="78"/>
        <v>103.64583333333212</v>
      </c>
    </row>
    <row r="228" spans="1:4" hidden="1" x14ac:dyDescent="0.25">
      <c r="A228" s="2">
        <v>151</v>
      </c>
      <c r="B228" s="36">
        <f t="shared" ca="1" si="79"/>
        <v>48862</v>
      </c>
      <c r="C228" s="28">
        <f t="shared" si="81"/>
        <v>15578.125000000002</v>
      </c>
      <c r="D228" s="23">
        <f t="shared" si="78"/>
        <v>103.64583333333394</v>
      </c>
    </row>
    <row r="229" spans="1:4" hidden="1" x14ac:dyDescent="0.25">
      <c r="A229" s="2">
        <v>152</v>
      </c>
      <c r="B229" s="36">
        <f t="shared" ca="1" si="79"/>
        <v>48893</v>
      </c>
      <c r="C229" s="28">
        <f t="shared" si="81"/>
        <v>15474.479166666668</v>
      </c>
      <c r="D229" s="23">
        <f t="shared" si="78"/>
        <v>103.64583333333394</v>
      </c>
    </row>
    <row r="230" spans="1:4" hidden="1" x14ac:dyDescent="0.25">
      <c r="A230" s="2">
        <v>153</v>
      </c>
      <c r="B230" s="36">
        <f t="shared" ca="1" si="79"/>
        <v>48923</v>
      </c>
      <c r="C230" s="28">
        <f t="shared" si="81"/>
        <v>15370.833333333334</v>
      </c>
      <c r="D230" s="23">
        <f t="shared" si="78"/>
        <v>103.64583333333212</v>
      </c>
    </row>
    <row r="231" spans="1:4" hidden="1" x14ac:dyDescent="0.25">
      <c r="A231" s="2">
        <v>154</v>
      </c>
      <c r="B231" s="36">
        <f t="shared" ca="1" si="79"/>
        <v>48954</v>
      </c>
      <c r="C231" s="28">
        <f t="shared" si="81"/>
        <v>15267.187500000002</v>
      </c>
      <c r="D231" s="23">
        <f t="shared" si="78"/>
        <v>103.64583333333394</v>
      </c>
    </row>
    <row r="232" spans="1:4" hidden="1" x14ac:dyDescent="0.25">
      <c r="A232" s="2">
        <v>155</v>
      </c>
      <c r="B232" s="36">
        <f t="shared" ca="1" si="79"/>
        <v>48985</v>
      </c>
      <c r="C232" s="28">
        <f t="shared" si="81"/>
        <v>15163.541666666668</v>
      </c>
      <c r="D232" s="23">
        <f t="shared" si="78"/>
        <v>103.64583333333394</v>
      </c>
    </row>
    <row r="233" spans="1:4" hidden="1" x14ac:dyDescent="0.25">
      <c r="A233" s="2">
        <v>156</v>
      </c>
      <c r="B233" s="36">
        <f t="shared" ca="1" si="79"/>
        <v>49013</v>
      </c>
      <c r="C233" s="28">
        <f t="shared" si="81"/>
        <v>15059.895833333334</v>
      </c>
      <c r="D233" s="23">
        <f t="shared" si="78"/>
        <v>103.64583333333212</v>
      </c>
    </row>
    <row r="234" spans="1:4" hidden="1" x14ac:dyDescent="0.25">
      <c r="A234" s="2">
        <v>157</v>
      </c>
      <c r="B234" s="36">
        <f t="shared" ca="1" si="79"/>
        <v>49044</v>
      </c>
      <c r="C234" s="28">
        <f t="shared" ref="C234:C245" si="82">V36</f>
        <v>14956.250000000002</v>
      </c>
      <c r="D234" s="23">
        <f t="shared" si="78"/>
        <v>103.64583333333394</v>
      </c>
    </row>
    <row r="235" spans="1:4" hidden="1" x14ac:dyDescent="0.25">
      <c r="A235" s="2">
        <v>158</v>
      </c>
      <c r="B235" s="36">
        <f t="shared" ca="1" si="79"/>
        <v>49074</v>
      </c>
      <c r="C235" s="28">
        <f t="shared" si="82"/>
        <v>14852.604166666668</v>
      </c>
      <c r="D235" s="23">
        <f t="shared" si="78"/>
        <v>103.64583333333394</v>
      </c>
    </row>
    <row r="236" spans="1:4" hidden="1" x14ac:dyDescent="0.25">
      <c r="A236" s="2">
        <v>159</v>
      </c>
      <c r="B236" s="36">
        <f t="shared" ca="1" si="79"/>
        <v>49105</v>
      </c>
      <c r="C236" s="28">
        <f t="shared" si="82"/>
        <v>14748.958333333334</v>
      </c>
      <c r="D236" s="23">
        <f t="shared" si="78"/>
        <v>103.64583333333212</v>
      </c>
    </row>
    <row r="237" spans="1:4" hidden="1" x14ac:dyDescent="0.25">
      <c r="A237" s="2">
        <v>160</v>
      </c>
      <c r="B237" s="36">
        <f t="shared" ca="1" si="79"/>
        <v>49135</v>
      </c>
      <c r="C237" s="28">
        <f t="shared" si="82"/>
        <v>14645.312500000002</v>
      </c>
      <c r="D237" s="23">
        <f t="shared" si="78"/>
        <v>103.64583333333394</v>
      </c>
    </row>
    <row r="238" spans="1:4" hidden="1" x14ac:dyDescent="0.25">
      <c r="A238" s="2">
        <v>161</v>
      </c>
      <c r="B238" s="36">
        <f t="shared" ca="1" si="79"/>
        <v>49166</v>
      </c>
      <c r="C238" s="28">
        <f t="shared" si="82"/>
        <v>14541.666666666668</v>
      </c>
      <c r="D238" s="23">
        <f t="shared" si="78"/>
        <v>103.64583333333394</v>
      </c>
    </row>
    <row r="239" spans="1:4" hidden="1" x14ac:dyDescent="0.25">
      <c r="A239" s="2">
        <v>162</v>
      </c>
      <c r="B239" s="36">
        <f t="shared" ca="1" si="79"/>
        <v>49197</v>
      </c>
      <c r="C239" s="28">
        <f t="shared" si="82"/>
        <v>14438.020833333334</v>
      </c>
      <c r="D239" s="23">
        <f t="shared" si="78"/>
        <v>103.64583333333394</v>
      </c>
    </row>
    <row r="240" spans="1:4" hidden="1" x14ac:dyDescent="0.25">
      <c r="A240" s="2">
        <v>163</v>
      </c>
      <c r="B240" s="36">
        <f t="shared" ca="1" si="79"/>
        <v>49227</v>
      </c>
      <c r="C240" s="28">
        <f t="shared" si="82"/>
        <v>14334.375</v>
      </c>
      <c r="D240" s="23">
        <f t="shared" si="78"/>
        <v>103.64583333333212</v>
      </c>
    </row>
    <row r="241" spans="1:4" hidden="1" x14ac:dyDescent="0.25">
      <c r="A241" s="2">
        <v>164</v>
      </c>
      <c r="B241" s="36">
        <f t="shared" ca="1" si="79"/>
        <v>49258</v>
      </c>
      <c r="C241" s="28">
        <f t="shared" si="82"/>
        <v>14230.729166666668</v>
      </c>
      <c r="D241" s="23">
        <f t="shared" si="78"/>
        <v>103.64583333333394</v>
      </c>
    </row>
    <row r="242" spans="1:4" hidden="1" x14ac:dyDescent="0.25">
      <c r="A242" s="2">
        <v>165</v>
      </c>
      <c r="B242" s="36">
        <f t="shared" ca="1" si="79"/>
        <v>49288</v>
      </c>
      <c r="C242" s="28">
        <f t="shared" si="82"/>
        <v>14127.083333333334</v>
      </c>
      <c r="D242" s="23">
        <f t="shared" si="78"/>
        <v>103.64583333333394</v>
      </c>
    </row>
    <row r="243" spans="1:4" hidden="1" x14ac:dyDescent="0.25">
      <c r="A243" s="2">
        <v>166</v>
      </c>
      <c r="B243" s="36">
        <f t="shared" ca="1" si="79"/>
        <v>49319</v>
      </c>
      <c r="C243" s="28">
        <f t="shared" si="82"/>
        <v>14023.4375</v>
      </c>
      <c r="D243" s="23">
        <f t="shared" si="78"/>
        <v>103.64583333333212</v>
      </c>
    </row>
    <row r="244" spans="1:4" hidden="1" x14ac:dyDescent="0.25">
      <c r="A244" s="2">
        <v>167</v>
      </c>
      <c r="B244" s="36">
        <f t="shared" ca="1" si="79"/>
        <v>49350</v>
      </c>
      <c r="C244" s="28">
        <f t="shared" si="82"/>
        <v>13919.791666666668</v>
      </c>
      <c r="D244" s="23">
        <f t="shared" si="78"/>
        <v>103.64583333333394</v>
      </c>
    </row>
    <row r="245" spans="1:4" hidden="1" x14ac:dyDescent="0.25">
      <c r="A245" s="2">
        <v>168</v>
      </c>
      <c r="B245" s="36">
        <f t="shared" ca="1" si="79"/>
        <v>49378</v>
      </c>
      <c r="C245" s="28">
        <f t="shared" si="82"/>
        <v>13816.145833333334</v>
      </c>
      <c r="D245" s="23">
        <f t="shared" si="78"/>
        <v>103.64583333333394</v>
      </c>
    </row>
    <row r="246" spans="1:4" hidden="1" x14ac:dyDescent="0.25">
      <c r="A246" s="2">
        <v>169</v>
      </c>
      <c r="B246" s="36">
        <f t="shared" ca="1" si="79"/>
        <v>49409</v>
      </c>
      <c r="C246" s="28">
        <f t="shared" ref="C246:C257" si="83">D51</f>
        <v>13712.5</v>
      </c>
      <c r="D246" s="23">
        <f t="shared" si="78"/>
        <v>103.64583333333212</v>
      </c>
    </row>
    <row r="247" spans="1:4" hidden="1" x14ac:dyDescent="0.25">
      <c r="A247" s="2">
        <v>170</v>
      </c>
      <c r="B247" s="36">
        <f t="shared" ca="1" si="79"/>
        <v>49439</v>
      </c>
      <c r="C247" s="28">
        <f t="shared" si="83"/>
        <v>13608.854166666668</v>
      </c>
      <c r="D247" s="23">
        <f t="shared" si="78"/>
        <v>103.64583333333394</v>
      </c>
    </row>
    <row r="248" spans="1:4" hidden="1" x14ac:dyDescent="0.25">
      <c r="A248" s="2">
        <v>171</v>
      </c>
      <c r="B248" s="36">
        <f t="shared" ca="1" si="79"/>
        <v>49470</v>
      </c>
      <c r="C248" s="28">
        <f t="shared" si="83"/>
        <v>13505.208333333334</v>
      </c>
      <c r="D248" s="23">
        <f t="shared" si="78"/>
        <v>103.64583333333394</v>
      </c>
    </row>
    <row r="249" spans="1:4" hidden="1" x14ac:dyDescent="0.25">
      <c r="A249" s="2">
        <v>172</v>
      </c>
      <c r="B249" s="36">
        <f t="shared" ca="1" si="79"/>
        <v>49500</v>
      </c>
      <c r="C249" s="28">
        <f t="shared" si="83"/>
        <v>13401.5625</v>
      </c>
      <c r="D249" s="23">
        <f t="shared" si="78"/>
        <v>103.64583333333212</v>
      </c>
    </row>
    <row r="250" spans="1:4" hidden="1" x14ac:dyDescent="0.25">
      <c r="A250" s="2">
        <v>173</v>
      </c>
      <c r="B250" s="36">
        <f t="shared" ca="1" si="79"/>
        <v>49531</v>
      </c>
      <c r="C250" s="28">
        <f t="shared" si="83"/>
        <v>13297.916666666668</v>
      </c>
      <c r="D250" s="23">
        <f t="shared" si="78"/>
        <v>103.64583333333394</v>
      </c>
    </row>
    <row r="251" spans="1:4" hidden="1" x14ac:dyDescent="0.25">
      <c r="A251" s="2">
        <v>174</v>
      </c>
      <c r="B251" s="36">
        <f t="shared" ca="1" si="79"/>
        <v>49562</v>
      </c>
      <c r="C251" s="28">
        <f t="shared" si="83"/>
        <v>13194.270833333334</v>
      </c>
      <c r="D251" s="23">
        <f t="shared" si="78"/>
        <v>103.64583333333394</v>
      </c>
    </row>
    <row r="252" spans="1:4" hidden="1" x14ac:dyDescent="0.25">
      <c r="A252" s="2">
        <v>175</v>
      </c>
      <c r="B252" s="36">
        <f t="shared" ca="1" si="79"/>
        <v>49592</v>
      </c>
      <c r="C252" s="28">
        <f t="shared" si="83"/>
        <v>13090.625</v>
      </c>
      <c r="D252" s="23">
        <f t="shared" si="78"/>
        <v>103.64583333333212</v>
      </c>
    </row>
    <row r="253" spans="1:4" hidden="1" x14ac:dyDescent="0.25">
      <c r="A253" s="2">
        <v>176</v>
      </c>
      <c r="B253" s="36">
        <f t="shared" ca="1" si="79"/>
        <v>49623</v>
      </c>
      <c r="C253" s="28">
        <f t="shared" si="83"/>
        <v>12986.979166666668</v>
      </c>
      <c r="D253" s="23">
        <f t="shared" si="78"/>
        <v>103.64583333333394</v>
      </c>
    </row>
    <row r="254" spans="1:4" hidden="1" x14ac:dyDescent="0.25">
      <c r="A254" s="2">
        <v>177</v>
      </c>
      <c r="B254" s="36">
        <f t="shared" ca="1" si="79"/>
        <v>49653</v>
      </c>
      <c r="C254" s="28">
        <f t="shared" si="83"/>
        <v>12883.333333333334</v>
      </c>
      <c r="D254" s="23">
        <f t="shared" si="78"/>
        <v>103.64583333333394</v>
      </c>
    </row>
    <row r="255" spans="1:4" hidden="1" x14ac:dyDescent="0.25">
      <c r="A255" s="2">
        <v>178</v>
      </c>
      <c r="B255" s="36">
        <f t="shared" ca="1" si="79"/>
        <v>49684</v>
      </c>
      <c r="C255" s="28">
        <f t="shared" si="83"/>
        <v>12779.6875</v>
      </c>
      <c r="D255" s="23">
        <f t="shared" si="78"/>
        <v>103.64583333333212</v>
      </c>
    </row>
    <row r="256" spans="1:4" hidden="1" x14ac:dyDescent="0.25">
      <c r="A256" s="2">
        <v>179</v>
      </c>
      <c r="B256" s="36">
        <f t="shared" ca="1" si="79"/>
        <v>49715</v>
      </c>
      <c r="C256" s="28">
        <f t="shared" si="83"/>
        <v>12676.041666666668</v>
      </c>
      <c r="D256" s="23">
        <f t="shared" si="78"/>
        <v>103.64583333333394</v>
      </c>
    </row>
    <row r="257" spans="1:4" hidden="1" x14ac:dyDescent="0.25">
      <c r="A257" s="2">
        <v>180</v>
      </c>
      <c r="B257" s="36">
        <f t="shared" ca="1" si="79"/>
        <v>49744</v>
      </c>
      <c r="C257" s="28">
        <f t="shared" si="83"/>
        <v>12572.395833333334</v>
      </c>
      <c r="D257" s="23">
        <f t="shared" si="78"/>
        <v>103.64583333333394</v>
      </c>
    </row>
    <row r="258" spans="1:4" hidden="1" x14ac:dyDescent="0.25">
      <c r="A258" s="2">
        <v>181</v>
      </c>
      <c r="B258" s="36">
        <f t="shared" ca="1" si="79"/>
        <v>49775</v>
      </c>
      <c r="C258" s="28">
        <f t="shared" ref="C258:C269" si="84">G51</f>
        <v>12468.75</v>
      </c>
      <c r="D258" s="23">
        <f t="shared" si="78"/>
        <v>103.64583333333212</v>
      </c>
    </row>
    <row r="259" spans="1:4" hidden="1" x14ac:dyDescent="0.25">
      <c r="A259" s="2">
        <v>182</v>
      </c>
      <c r="B259" s="36">
        <f t="shared" ca="1" si="79"/>
        <v>49805</v>
      </c>
      <c r="C259" s="28">
        <f t="shared" si="84"/>
        <v>12365.104166666668</v>
      </c>
      <c r="D259" s="23">
        <f t="shared" si="78"/>
        <v>103.64583333333394</v>
      </c>
    </row>
    <row r="260" spans="1:4" hidden="1" x14ac:dyDescent="0.25">
      <c r="A260" s="2">
        <v>183</v>
      </c>
      <c r="B260" s="36">
        <f t="shared" ca="1" si="79"/>
        <v>49836</v>
      </c>
      <c r="C260" s="28">
        <f t="shared" si="84"/>
        <v>12261.458333333334</v>
      </c>
      <c r="D260" s="23">
        <f t="shared" si="78"/>
        <v>103.64583333333394</v>
      </c>
    </row>
    <row r="261" spans="1:4" hidden="1" x14ac:dyDescent="0.25">
      <c r="A261" s="2">
        <v>184</v>
      </c>
      <c r="B261" s="36">
        <f t="shared" ca="1" si="79"/>
        <v>49866</v>
      </c>
      <c r="C261" s="28">
        <f t="shared" si="84"/>
        <v>12157.8125</v>
      </c>
      <c r="D261" s="23">
        <f t="shared" si="78"/>
        <v>103.64583333333212</v>
      </c>
    </row>
    <row r="262" spans="1:4" hidden="1" x14ac:dyDescent="0.25">
      <c r="A262" s="2">
        <v>185</v>
      </c>
      <c r="B262" s="36">
        <f t="shared" ca="1" si="79"/>
        <v>49897</v>
      </c>
      <c r="C262" s="28">
        <f t="shared" si="84"/>
        <v>12054.166666666668</v>
      </c>
      <c r="D262" s="23">
        <f t="shared" si="78"/>
        <v>103.64583333333394</v>
      </c>
    </row>
    <row r="263" spans="1:4" hidden="1" x14ac:dyDescent="0.25">
      <c r="A263" s="2">
        <v>186</v>
      </c>
      <c r="B263" s="36">
        <f t="shared" ca="1" si="79"/>
        <v>49928</v>
      </c>
      <c r="C263" s="28">
        <f t="shared" si="84"/>
        <v>11950.520833333334</v>
      </c>
      <c r="D263" s="23">
        <f t="shared" si="78"/>
        <v>103.64583333333394</v>
      </c>
    </row>
    <row r="264" spans="1:4" hidden="1" x14ac:dyDescent="0.25">
      <c r="A264" s="2">
        <v>187</v>
      </c>
      <c r="B264" s="36">
        <f t="shared" ca="1" si="79"/>
        <v>49958</v>
      </c>
      <c r="C264" s="28">
        <f t="shared" si="84"/>
        <v>11846.875</v>
      </c>
      <c r="D264" s="23">
        <f t="shared" si="78"/>
        <v>103.64583333333212</v>
      </c>
    </row>
    <row r="265" spans="1:4" hidden="1" x14ac:dyDescent="0.25">
      <c r="A265" s="2">
        <v>188</v>
      </c>
      <c r="B265" s="36">
        <f t="shared" ca="1" si="79"/>
        <v>49989</v>
      </c>
      <c r="C265" s="28">
        <f t="shared" si="84"/>
        <v>11743.229166666668</v>
      </c>
      <c r="D265" s="23">
        <f t="shared" si="78"/>
        <v>103.64583333333394</v>
      </c>
    </row>
    <row r="266" spans="1:4" hidden="1" x14ac:dyDescent="0.25">
      <c r="A266" s="2">
        <v>189</v>
      </c>
      <c r="B266" s="36">
        <f t="shared" ca="1" si="79"/>
        <v>50019</v>
      </c>
      <c r="C266" s="28">
        <f t="shared" si="84"/>
        <v>11639.583333333334</v>
      </c>
      <c r="D266" s="23">
        <f t="shared" si="78"/>
        <v>103.64583333333394</v>
      </c>
    </row>
    <row r="267" spans="1:4" hidden="1" x14ac:dyDescent="0.25">
      <c r="A267" s="2">
        <v>190</v>
      </c>
      <c r="B267" s="36">
        <f t="shared" ca="1" si="79"/>
        <v>50050</v>
      </c>
      <c r="C267" s="28">
        <f t="shared" si="84"/>
        <v>11535.9375</v>
      </c>
      <c r="D267" s="23">
        <f t="shared" si="78"/>
        <v>103.64583333333212</v>
      </c>
    </row>
    <row r="268" spans="1:4" hidden="1" x14ac:dyDescent="0.25">
      <c r="A268" s="2">
        <v>191</v>
      </c>
      <c r="B268" s="36">
        <f t="shared" ca="1" si="79"/>
        <v>50081</v>
      </c>
      <c r="C268" s="28">
        <f t="shared" si="84"/>
        <v>11432.291666666668</v>
      </c>
      <c r="D268" s="23">
        <f t="shared" si="78"/>
        <v>103.64583333333394</v>
      </c>
    </row>
    <row r="269" spans="1:4" hidden="1" x14ac:dyDescent="0.25">
      <c r="A269" s="2">
        <v>192</v>
      </c>
      <c r="B269" s="36">
        <f t="shared" ca="1" si="79"/>
        <v>50109</v>
      </c>
      <c r="C269" s="28">
        <f t="shared" si="84"/>
        <v>11328.645833333334</v>
      </c>
      <c r="D269" s="23">
        <f t="shared" si="78"/>
        <v>103.64583333333394</v>
      </c>
    </row>
    <row r="270" spans="1:4" hidden="1" x14ac:dyDescent="0.25">
      <c r="A270" s="2">
        <v>193</v>
      </c>
      <c r="B270" s="36">
        <f t="shared" ca="1" si="79"/>
        <v>50140</v>
      </c>
      <c r="C270" s="28">
        <f t="shared" ref="C270:C281" si="85">J51</f>
        <v>11225</v>
      </c>
      <c r="D270" s="23">
        <f t="shared" si="78"/>
        <v>103.64583333333212</v>
      </c>
    </row>
    <row r="271" spans="1:4" hidden="1" x14ac:dyDescent="0.25">
      <c r="A271" s="2">
        <v>194</v>
      </c>
      <c r="B271" s="36">
        <f t="shared" ca="1" si="79"/>
        <v>50170</v>
      </c>
      <c r="C271" s="28">
        <f t="shared" si="85"/>
        <v>11121.354166666668</v>
      </c>
      <c r="D271" s="23">
        <f t="shared" ref="D271:D317" si="86">C271-C272</f>
        <v>103.64583333333394</v>
      </c>
    </row>
    <row r="272" spans="1:4" hidden="1" x14ac:dyDescent="0.25">
      <c r="A272" s="2">
        <v>195</v>
      </c>
      <c r="B272" s="36">
        <f t="shared" ref="B272:B317" ca="1" si="87">EDATE(B271,1)</f>
        <v>50201</v>
      </c>
      <c r="C272" s="28">
        <f t="shared" si="85"/>
        <v>11017.708333333334</v>
      </c>
      <c r="D272" s="23">
        <f t="shared" si="86"/>
        <v>103.64583333333394</v>
      </c>
    </row>
    <row r="273" spans="1:4" hidden="1" x14ac:dyDescent="0.25">
      <c r="A273" s="2">
        <v>196</v>
      </c>
      <c r="B273" s="36">
        <f t="shared" ca="1" si="87"/>
        <v>50231</v>
      </c>
      <c r="C273" s="28">
        <f t="shared" si="85"/>
        <v>10914.0625</v>
      </c>
      <c r="D273" s="23">
        <f t="shared" si="86"/>
        <v>103.64583333333212</v>
      </c>
    </row>
    <row r="274" spans="1:4" hidden="1" x14ac:dyDescent="0.25">
      <c r="A274" s="2">
        <v>197</v>
      </c>
      <c r="B274" s="36">
        <f t="shared" ca="1" si="87"/>
        <v>50262</v>
      </c>
      <c r="C274" s="28">
        <f t="shared" si="85"/>
        <v>10810.416666666668</v>
      </c>
      <c r="D274" s="23">
        <f t="shared" si="86"/>
        <v>103.64583333333394</v>
      </c>
    </row>
    <row r="275" spans="1:4" hidden="1" x14ac:dyDescent="0.25">
      <c r="A275" s="2">
        <v>198</v>
      </c>
      <c r="B275" s="36">
        <f t="shared" ca="1" si="87"/>
        <v>50293</v>
      </c>
      <c r="C275" s="28">
        <f t="shared" si="85"/>
        <v>10706.770833333334</v>
      </c>
      <c r="D275" s="23">
        <f t="shared" si="86"/>
        <v>103.64583333333394</v>
      </c>
    </row>
    <row r="276" spans="1:4" hidden="1" x14ac:dyDescent="0.25">
      <c r="A276" s="2">
        <v>199</v>
      </c>
      <c r="B276" s="36">
        <f t="shared" ca="1" si="87"/>
        <v>50323</v>
      </c>
      <c r="C276" s="28">
        <f t="shared" si="85"/>
        <v>10603.125</v>
      </c>
      <c r="D276" s="23">
        <f t="shared" si="86"/>
        <v>103.64583333333212</v>
      </c>
    </row>
    <row r="277" spans="1:4" hidden="1" x14ac:dyDescent="0.25">
      <c r="A277" s="2">
        <v>200</v>
      </c>
      <c r="B277" s="36">
        <f t="shared" ca="1" si="87"/>
        <v>50354</v>
      </c>
      <c r="C277" s="28">
        <f t="shared" si="85"/>
        <v>10499.479166666668</v>
      </c>
      <c r="D277" s="23">
        <f t="shared" si="86"/>
        <v>103.64583333333394</v>
      </c>
    </row>
    <row r="278" spans="1:4" hidden="1" x14ac:dyDescent="0.25">
      <c r="A278" s="2">
        <v>201</v>
      </c>
      <c r="B278" s="36">
        <f t="shared" ca="1" si="87"/>
        <v>50384</v>
      </c>
      <c r="C278" s="28">
        <f t="shared" si="85"/>
        <v>10395.833333333334</v>
      </c>
      <c r="D278" s="23">
        <f t="shared" si="86"/>
        <v>103.64583333333394</v>
      </c>
    </row>
    <row r="279" spans="1:4" hidden="1" x14ac:dyDescent="0.25">
      <c r="A279" s="2">
        <v>202</v>
      </c>
      <c r="B279" s="36">
        <f t="shared" ca="1" si="87"/>
        <v>50415</v>
      </c>
      <c r="C279" s="28">
        <f t="shared" si="85"/>
        <v>10292.1875</v>
      </c>
      <c r="D279" s="23">
        <f t="shared" si="86"/>
        <v>103.64583333333212</v>
      </c>
    </row>
    <row r="280" spans="1:4" hidden="1" x14ac:dyDescent="0.25">
      <c r="A280" s="2">
        <v>203</v>
      </c>
      <c r="B280" s="36">
        <f t="shared" ca="1" si="87"/>
        <v>50446</v>
      </c>
      <c r="C280" s="28">
        <f t="shared" si="85"/>
        <v>10188.541666666668</v>
      </c>
      <c r="D280" s="23">
        <f t="shared" si="86"/>
        <v>103.64583333333394</v>
      </c>
    </row>
    <row r="281" spans="1:4" hidden="1" x14ac:dyDescent="0.25">
      <c r="A281" s="2">
        <v>204</v>
      </c>
      <c r="B281" s="36">
        <f t="shared" ca="1" si="87"/>
        <v>50474</v>
      </c>
      <c r="C281" s="28">
        <f t="shared" si="85"/>
        <v>10084.895833333334</v>
      </c>
      <c r="D281" s="23">
        <f t="shared" si="86"/>
        <v>103.64583333333394</v>
      </c>
    </row>
    <row r="282" spans="1:4" hidden="1" x14ac:dyDescent="0.25">
      <c r="A282" s="2">
        <v>205</v>
      </c>
      <c r="B282" s="36">
        <f t="shared" ca="1" si="87"/>
        <v>50505</v>
      </c>
      <c r="C282" s="28">
        <f>M51</f>
        <v>9981.25</v>
      </c>
      <c r="D282" s="23">
        <f t="shared" si="86"/>
        <v>103.64583333333212</v>
      </c>
    </row>
    <row r="283" spans="1:4" hidden="1" x14ac:dyDescent="0.25">
      <c r="A283" s="2">
        <v>206</v>
      </c>
      <c r="B283" s="36">
        <f t="shared" ca="1" si="87"/>
        <v>50535</v>
      </c>
      <c r="C283" s="28">
        <f t="shared" ref="C283:C293" si="88">M52</f>
        <v>9877.6041666666679</v>
      </c>
      <c r="D283" s="23">
        <f t="shared" si="86"/>
        <v>103.64583333333394</v>
      </c>
    </row>
    <row r="284" spans="1:4" hidden="1" x14ac:dyDescent="0.25">
      <c r="A284" s="2">
        <v>207</v>
      </c>
      <c r="B284" s="36">
        <f t="shared" ca="1" si="87"/>
        <v>50566</v>
      </c>
      <c r="C284" s="28">
        <f t="shared" si="88"/>
        <v>9773.9583333333339</v>
      </c>
      <c r="D284" s="23">
        <f t="shared" si="86"/>
        <v>103.64583333333394</v>
      </c>
    </row>
    <row r="285" spans="1:4" hidden="1" x14ac:dyDescent="0.25">
      <c r="A285" s="2">
        <v>208</v>
      </c>
      <c r="B285" s="36">
        <f t="shared" ca="1" si="87"/>
        <v>50596</v>
      </c>
      <c r="C285" s="28">
        <f t="shared" si="88"/>
        <v>9670.3125</v>
      </c>
      <c r="D285" s="23">
        <f t="shared" si="86"/>
        <v>103.64583333333212</v>
      </c>
    </row>
    <row r="286" spans="1:4" hidden="1" x14ac:dyDescent="0.25">
      <c r="A286" s="2">
        <v>209</v>
      </c>
      <c r="B286" s="36">
        <f t="shared" ca="1" si="87"/>
        <v>50627</v>
      </c>
      <c r="C286" s="28">
        <f t="shared" si="88"/>
        <v>9566.6666666666679</v>
      </c>
      <c r="D286" s="23">
        <f t="shared" si="86"/>
        <v>103.64583333333394</v>
      </c>
    </row>
    <row r="287" spans="1:4" hidden="1" x14ac:dyDescent="0.25">
      <c r="A287" s="2">
        <v>210</v>
      </c>
      <c r="B287" s="36">
        <f t="shared" ca="1" si="87"/>
        <v>50658</v>
      </c>
      <c r="C287" s="28">
        <f t="shared" si="88"/>
        <v>9463.0208333333339</v>
      </c>
      <c r="D287" s="23">
        <f t="shared" si="86"/>
        <v>103.64583333333394</v>
      </c>
    </row>
    <row r="288" spans="1:4" hidden="1" x14ac:dyDescent="0.25">
      <c r="A288" s="2">
        <v>211</v>
      </c>
      <c r="B288" s="36">
        <f t="shared" ca="1" si="87"/>
        <v>50688</v>
      </c>
      <c r="C288" s="28">
        <f t="shared" si="88"/>
        <v>9359.375</v>
      </c>
      <c r="D288" s="23">
        <f t="shared" si="86"/>
        <v>103.64583333333212</v>
      </c>
    </row>
    <row r="289" spans="1:4" hidden="1" x14ac:dyDescent="0.25">
      <c r="A289" s="2">
        <v>212</v>
      </c>
      <c r="B289" s="36">
        <f t="shared" ca="1" si="87"/>
        <v>50719</v>
      </c>
      <c r="C289" s="28">
        <f t="shared" si="88"/>
        <v>9255.7291666666679</v>
      </c>
      <c r="D289" s="23">
        <f t="shared" si="86"/>
        <v>103.64583333333394</v>
      </c>
    </row>
    <row r="290" spans="1:4" hidden="1" x14ac:dyDescent="0.25">
      <c r="A290" s="2">
        <v>213</v>
      </c>
      <c r="B290" s="36">
        <f t="shared" ca="1" si="87"/>
        <v>50749</v>
      </c>
      <c r="C290" s="28">
        <f t="shared" si="88"/>
        <v>9152.0833333333339</v>
      </c>
      <c r="D290" s="23">
        <f t="shared" si="86"/>
        <v>103.64583333333394</v>
      </c>
    </row>
    <row r="291" spans="1:4" hidden="1" x14ac:dyDescent="0.25">
      <c r="A291" s="2">
        <v>214</v>
      </c>
      <c r="B291" s="36">
        <f t="shared" ca="1" si="87"/>
        <v>50780</v>
      </c>
      <c r="C291" s="28">
        <f t="shared" si="88"/>
        <v>9048.4375</v>
      </c>
      <c r="D291" s="23">
        <f t="shared" si="86"/>
        <v>103.64583333333212</v>
      </c>
    </row>
    <row r="292" spans="1:4" hidden="1" x14ac:dyDescent="0.25">
      <c r="A292" s="2">
        <v>215</v>
      </c>
      <c r="B292" s="36">
        <f t="shared" ca="1" si="87"/>
        <v>50811</v>
      </c>
      <c r="C292" s="28">
        <f t="shared" si="88"/>
        <v>8944.7916666666679</v>
      </c>
      <c r="D292" s="23">
        <f t="shared" si="86"/>
        <v>103.64583333333394</v>
      </c>
    </row>
    <row r="293" spans="1:4" hidden="1" x14ac:dyDescent="0.25">
      <c r="A293" s="2">
        <v>216</v>
      </c>
      <c r="B293" s="36">
        <f t="shared" ca="1" si="87"/>
        <v>50839</v>
      </c>
      <c r="C293" s="28">
        <f t="shared" si="88"/>
        <v>8841.1458333333339</v>
      </c>
      <c r="D293" s="23">
        <f t="shared" si="86"/>
        <v>103.64583333333394</v>
      </c>
    </row>
    <row r="294" spans="1:4" hidden="1" x14ac:dyDescent="0.25">
      <c r="A294" s="2">
        <v>217</v>
      </c>
      <c r="B294" s="36">
        <f t="shared" ca="1" si="87"/>
        <v>50870</v>
      </c>
      <c r="C294" s="23">
        <f>P51</f>
        <v>8737.5</v>
      </c>
      <c r="D294" s="23">
        <f t="shared" si="86"/>
        <v>103.64583333333212</v>
      </c>
    </row>
    <row r="295" spans="1:4" hidden="1" x14ac:dyDescent="0.25">
      <c r="A295" s="2">
        <v>218</v>
      </c>
      <c r="B295" s="36">
        <f t="shared" ca="1" si="87"/>
        <v>50900</v>
      </c>
      <c r="C295" s="23">
        <f t="shared" ref="C295:C304" si="89">P52</f>
        <v>8633.8541666666679</v>
      </c>
      <c r="D295" s="23">
        <f t="shared" si="86"/>
        <v>103.64583333333394</v>
      </c>
    </row>
    <row r="296" spans="1:4" hidden="1" x14ac:dyDescent="0.25">
      <c r="A296" s="2">
        <v>219</v>
      </c>
      <c r="B296" s="36">
        <f t="shared" ca="1" si="87"/>
        <v>50931</v>
      </c>
      <c r="C296" s="23">
        <f t="shared" si="89"/>
        <v>8530.2083333333339</v>
      </c>
      <c r="D296" s="23">
        <f t="shared" si="86"/>
        <v>103.64583333333394</v>
      </c>
    </row>
    <row r="297" spans="1:4" hidden="1" x14ac:dyDescent="0.25">
      <c r="A297" s="2">
        <v>220</v>
      </c>
      <c r="B297" s="36">
        <f t="shared" ca="1" si="87"/>
        <v>50961</v>
      </c>
      <c r="C297" s="23">
        <f t="shared" si="89"/>
        <v>8426.5625</v>
      </c>
      <c r="D297" s="23">
        <f t="shared" si="86"/>
        <v>103.64583333333212</v>
      </c>
    </row>
    <row r="298" spans="1:4" hidden="1" x14ac:dyDescent="0.25">
      <c r="A298" s="2">
        <v>221</v>
      </c>
      <c r="B298" s="36">
        <f t="shared" ca="1" si="87"/>
        <v>50992</v>
      </c>
      <c r="C298" s="23">
        <f t="shared" si="89"/>
        <v>8322.9166666666679</v>
      </c>
      <c r="D298" s="23">
        <f t="shared" si="86"/>
        <v>103.64583333333394</v>
      </c>
    </row>
    <row r="299" spans="1:4" hidden="1" x14ac:dyDescent="0.25">
      <c r="A299" s="2">
        <v>222</v>
      </c>
      <c r="B299" s="36">
        <f t="shared" ca="1" si="87"/>
        <v>51023</v>
      </c>
      <c r="C299" s="23">
        <f t="shared" si="89"/>
        <v>8219.2708333333339</v>
      </c>
      <c r="D299" s="23">
        <f t="shared" si="86"/>
        <v>103.64583333333394</v>
      </c>
    </row>
    <row r="300" spans="1:4" hidden="1" x14ac:dyDescent="0.25">
      <c r="A300" s="2">
        <v>223</v>
      </c>
      <c r="B300" s="36">
        <f t="shared" ca="1" si="87"/>
        <v>51053</v>
      </c>
      <c r="C300" s="23">
        <f t="shared" si="89"/>
        <v>8115.625</v>
      </c>
      <c r="D300" s="23">
        <f t="shared" si="86"/>
        <v>103.64583333333303</v>
      </c>
    </row>
    <row r="301" spans="1:4" hidden="1" x14ac:dyDescent="0.25">
      <c r="A301" s="2">
        <v>224</v>
      </c>
      <c r="B301" s="36">
        <f t="shared" ca="1" si="87"/>
        <v>51084</v>
      </c>
      <c r="C301" s="23">
        <f t="shared" si="89"/>
        <v>8011.979166666667</v>
      </c>
      <c r="D301" s="23">
        <f t="shared" si="86"/>
        <v>103.64583333333303</v>
      </c>
    </row>
    <row r="302" spans="1:4" hidden="1" x14ac:dyDescent="0.25">
      <c r="A302" s="2">
        <v>225</v>
      </c>
      <c r="B302" s="36">
        <f t="shared" ca="1" si="87"/>
        <v>51114</v>
      </c>
      <c r="C302" s="23">
        <f t="shared" si="89"/>
        <v>7908.3333333333339</v>
      </c>
      <c r="D302" s="23">
        <f t="shared" si="86"/>
        <v>103.64583333333394</v>
      </c>
    </row>
    <row r="303" spans="1:4" hidden="1" x14ac:dyDescent="0.25">
      <c r="A303" s="2">
        <v>226</v>
      </c>
      <c r="B303" s="36">
        <f t="shared" ca="1" si="87"/>
        <v>51145</v>
      </c>
      <c r="C303" s="23">
        <f t="shared" si="89"/>
        <v>7804.6875</v>
      </c>
      <c r="D303" s="23">
        <f t="shared" si="86"/>
        <v>103.64583333333303</v>
      </c>
    </row>
    <row r="304" spans="1:4" hidden="1" x14ac:dyDescent="0.25">
      <c r="A304" s="2">
        <v>227</v>
      </c>
      <c r="B304" s="36">
        <f t="shared" ca="1" si="87"/>
        <v>51176</v>
      </c>
      <c r="C304" s="23">
        <f t="shared" si="89"/>
        <v>7701.041666666667</v>
      </c>
      <c r="D304" s="23">
        <f t="shared" si="86"/>
        <v>103.64583333333303</v>
      </c>
    </row>
    <row r="305" spans="1:4" hidden="1" x14ac:dyDescent="0.25">
      <c r="A305" s="2">
        <v>228</v>
      </c>
      <c r="B305" s="36">
        <f t="shared" ca="1" si="87"/>
        <v>51205</v>
      </c>
      <c r="C305" s="23">
        <f>P62</f>
        <v>7597.3958333333339</v>
      </c>
      <c r="D305" s="23">
        <f t="shared" si="86"/>
        <v>103.64583333333394</v>
      </c>
    </row>
    <row r="306" spans="1:4" hidden="1" x14ac:dyDescent="0.25">
      <c r="A306" s="2">
        <v>229</v>
      </c>
      <c r="B306" s="36">
        <f t="shared" ca="1" si="87"/>
        <v>51236</v>
      </c>
      <c r="C306" s="23">
        <f>S51</f>
        <v>7493.75</v>
      </c>
      <c r="D306" s="23">
        <f t="shared" si="86"/>
        <v>103.64583333333303</v>
      </c>
    </row>
    <row r="307" spans="1:4" hidden="1" x14ac:dyDescent="0.25">
      <c r="A307" s="2">
        <v>230</v>
      </c>
      <c r="B307" s="36">
        <f t="shared" ca="1" si="87"/>
        <v>51266</v>
      </c>
      <c r="C307" s="23">
        <f t="shared" ref="C307:C317" si="90">S52</f>
        <v>7390.104166666667</v>
      </c>
      <c r="D307" s="23">
        <f t="shared" si="86"/>
        <v>103.64583333333303</v>
      </c>
    </row>
    <row r="308" spans="1:4" hidden="1" x14ac:dyDescent="0.25">
      <c r="A308" s="2">
        <v>231</v>
      </c>
      <c r="B308" s="36">
        <f t="shared" ca="1" si="87"/>
        <v>51297</v>
      </c>
      <c r="C308" s="23">
        <f t="shared" si="90"/>
        <v>7286.4583333333339</v>
      </c>
      <c r="D308" s="23">
        <f t="shared" si="86"/>
        <v>103.64583333333394</v>
      </c>
    </row>
    <row r="309" spans="1:4" hidden="1" x14ac:dyDescent="0.25">
      <c r="A309" s="2">
        <v>232</v>
      </c>
      <c r="B309" s="36">
        <f t="shared" ca="1" si="87"/>
        <v>51327</v>
      </c>
      <c r="C309" s="23">
        <f t="shared" si="90"/>
        <v>7182.8125</v>
      </c>
      <c r="D309" s="23">
        <f t="shared" si="86"/>
        <v>103.64583333333303</v>
      </c>
    </row>
    <row r="310" spans="1:4" hidden="1" x14ac:dyDescent="0.25">
      <c r="A310" s="2">
        <v>233</v>
      </c>
      <c r="B310" s="36">
        <f t="shared" ca="1" si="87"/>
        <v>51358</v>
      </c>
      <c r="C310" s="23">
        <f t="shared" si="90"/>
        <v>7079.166666666667</v>
      </c>
      <c r="D310" s="23">
        <f t="shared" si="86"/>
        <v>103.64583333333394</v>
      </c>
    </row>
    <row r="311" spans="1:4" hidden="1" x14ac:dyDescent="0.25">
      <c r="A311" s="2">
        <v>234</v>
      </c>
      <c r="B311" s="36">
        <f t="shared" ca="1" si="87"/>
        <v>51389</v>
      </c>
      <c r="C311" s="23">
        <f t="shared" si="90"/>
        <v>6975.520833333333</v>
      </c>
      <c r="D311" s="23">
        <f t="shared" si="86"/>
        <v>103.64583333333303</v>
      </c>
    </row>
    <row r="312" spans="1:4" hidden="1" x14ac:dyDescent="0.25">
      <c r="A312" s="2">
        <v>235</v>
      </c>
      <c r="B312" s="36">
        <f t="shared" ca="1" si="87"/>
        <v>51419</v>
      </c>
      <c r="C312" s="23">
        <f t="shared" si="90"/>
        <v>6871.875</v>
      </c>
      <c r="D312" s="23">
        <f t="shared" si="86"/>
        <v>103.64583333333303</v>
      </c>
    </row>
    <row r="313" spans="1:4" hidden="1" x14ac:dyDescent="0.25">
      <c r="A313" s="2">
        <v>236</v>
      </c>
      <c r="B313" s="36">
        <f t="shared" ca="1" si="87"/>
        <v>51450</v>
      </c>
      <c r="C313" s="23">
        <f t="shared" si="90"/>
        <v>6768.229166666667</v>
      </c>
      <c r="D313" s="23">
        <f t="shared" si="86"/>
        <v>103.64583333333394</v>
      </c>
    </row>
    <row r="314" spans="1:4" hidden="1" x14ac:dyDescent="0.25">
      <c r="A314" s="2">
        <v>237</v>
      </c>
      <c r="B314" s="36">
        <f t="shared" ca="1" si="87"/>
        <v>51480</v>
      </c>
      <c r="C314" s="23">
        <f t="shared" si="90"/>
        <v>6664.583333333333</v>
      </c>
      <c r="D314" s="23">
        <f t="shared" si="86"/>
        <v>103.64583333333303</v>
      </c>
    </row>
    <row r="315" spans="1:4" hidden="1" x14ac:dyDescent="0.25">
      <c r="A315" s="2">
        <v>238</v>
      </c>
      <c r="B315" s="36">
        <f t="shared" ca="1" si="87"/>
        <v>51511</v>
      </c>
      <c r="C315" s="23">
        <f t="shared" si="90"/>
        <v>6560.9375</v>
      </c>
      <c r="D315" s="23">
        <f t="shared" si="86"/>
        <v>103.64583333333303</v>
      </c>
    </row>
    <row r="316" spans="1:4" hidden="1" x14ac:dyDescent="0.25">
      <c r="A316" s="2">
        <v>239</v>
      </c>
      <c r="B316" s="36">
        <f t="shared" ca="1" si="87"/>
        <v>51542</v>
      </c>
      <c r="C316" s="23">
        <f t="shared" si="90"/>
        <v>6457.291666666667</v>
      </c>
      <c r="D316" s="23">
        <f t="shared" si="86"/>
        <v>103.64583333333394</v>
      </c>
    </row>
    <row r="317" spans="1:4" hidden="1" x14ac:dyDescent="0.25">
      <c r="A317" s="2">
        <v>240</v>
      </c>
      <c r="B317" s="36">
        <f t="shared" ca="1" si="87"/>
        <v>51570</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0.4</v>
      </c>
      <c r="I6" s="85"/>
      <c r="J6" s="54"/>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1500000</v>
      </c>
      <c r="I7" s="86"/>
      <c r="J7" s="54"/>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54"/>
      <c r="K8" s="31"/>
      <c r="L8" s="31"/>
      <c r="M8" s="31"/>
      <c r="N8" s="31"/>
      <c r="O8" s="31"/>
      <c r="P8" s="2"/>
      <c r="Q8" s="2"/>
      <c r="S8" s="18"/>
      <c r="T8" s="18"/>
      <c r="U8" s="18"/>
      <c r="V8" s="18"/>
      <c r="W8" s="17"/>
      <c r="X8" s="1"/>
      <c r="Y8" s="1"/>
    </row>
    <row r="9" spans="1:28" x14ac:dyDescent="0.25">
      <c r="A9" s="89" t="s">
        <v>50</v>
      </c>
      <c r="B9" s="90"/>
      <c r="C9" s="90"/>
      <c r="D9" s="90"/>
      <c r="E9" s="90"/>
      <c r="F9" s="90"/>
      <c r="G9" s="90"/>
      <c r="H9" s="91">
        <v>5.8999999999999997E-2</v>
      </c>
      <c r="I9" s="92"/>
      <c r="J9" s="54"/>
      <c r="K9" s="31"/>
      <c r="L9" s="31"/>
      <c r="M9" s="31"/>
      <c r="N9" s="31"/>
      <c r="O9" s="31"/>
      <c r="P9" s="2"/>
      <c r="Q9" s="2"/>
      <c r="S9" s="18"/>
      <c r="T9" s="18"/>
      <c r="U9" s="18"/>
      <c r="V9" s="18"/>
      <c r="W9" s="24"/>
      <c r="X9" s="1"/>
      <c r="Y9" s="1"/>
    </row>
    <row r="10" spans="1:28" x14ac:dyDescent="0.25">
      <c r="A10" s="93" t="s">
        <v>51</v>
      </c>
      <c r="B10" s="94"/>
      <c r="C10" s="94"/>
      <c r="D10" s="94"/>
      <c r="E10" s="94"/>
      <c r="F10" s="94"/>
      <c r="G10" s="94"/>
      <c r="H10" s="95">
        <v>12</v>
      </c>
      <c r="I10" s="96"/>
      <c r="J10" s="54"/>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54"/>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228</v>
      </c>
      <c r="I12" s="96"/>
      <c r="J12" s="54"/>
      <c r="K12" s="31"/>
      <c r="L12" s="31"/>
      <c r="M12" s="31"/>
      <c r="N12" s="31"/>
      <c r="O12" s="31"/>
      <c r="P12" s="2"/>
      <c r="Q12" s="2"/>
      <c r="S12" s="18"/>
      <c r="T12" s="18"/>
      <c r="U12" s="18"/>
      <c r="V12" s="18"/>
      <c r="W12" s="24"/>
      <c r="X12" s="1"/>
      <c r="Y12" s="1"/>
    </row>
    <row r="13" spans="1:28" ht="21" customHeight="1"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6250</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2805750</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4305750</v>
      </c>
      <c r="J66" s="41"/>
      <c r="K66" s="41"/>
    </row>
    <row r="67" spans="1:11" ht="25.5" customHeight="1" x14ac:dyDescent="0.25">
      <c r="A67" s="124" t="s">
        <v>45</v>
      </c>
      <c r="B67" s="124"/>
      <c r="C67" s="124"/>
      <c r="D67" s="124"/>
      <c r="E67" s="124"/>
      <c r="F67" s="124"/>
      <c r="G67" s="124"/>
      <c r="H67" s="124"/>
      <c r="I67" s="52">
        <f ca="1">XIRR(C77:C317,B77:B317)</f>
        <v>0.185204952955246</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-1486500</v>
      </c>
    </row>
    <row r="78" spans="1:11" hidden="1" x14ac:dyDescent="0.25">
      <c r="A78" s="4">
        <v>1</v>
      </c>
      <c r="B78" s="37">
        <f ca="1">EDATE(B77,1)</f>
        <v>44296</v>
      </c>
      <c r="C78" s="38">
        <f t="shared" ref="C78:C89" si="63">D21</f>
        <v>13625</v>
      </c>
      <c r="D78" s="23">
        <f>C78-C79</f>
        <v>30.729166666667879</v>
      </c>
    </row>
    <row r="79" spans="1:11" hidden="1" x14ac:dyDescent="0.25">
      <c r="A79" s="4">
        <v>2</v>
      </c>
      <c r="B79" s="37">
        <f ca="1">EDATE(B78,1)</f>
        <v>44326</v>
      </c>
      <c r="C79" s="38">
        <f t="shared" si="63"/>
        <v>13594.270833333332</v>
      </c>
      <c r="D79" s="23">
        <f t="shared" ref="D79:D142" si="64">C79-C80</f>
        <v>30.72916666666606</v>
      </c>
    </row>
    <row r="80" spans="1:11" hidden="1" x14ac:dyDescent="0.25">
      <c r="A80" s="4">
        <v>3</v>
      </c>
      <c r="B80" s="37">
        <f t="shared" ref="B80:B143" ca="1" si="65">EDATE(B79,1)</f>
        <v>44357</v>
      </c>
      <c r="C80" s="38">
        <f t="shared" si="63"/>
        <v>13563.541666666666</v>
      </c>
      <c r="D80" s="23">
        <f t="shared" si="64"/>
        <v>30.72916666666606</v>
      </c>
    </row>
    <row r="81" spans="1:4" hidden="1" x14ac:dyDescent="0.25">
      <c r="A81" s="4">
        <v>4</v>
      </c>
      <c r="B81" s="37">
        <f t="shared" ca="1" si="65"/>
        <v>44387</v>
      </c>
      <c r="C81" s="38">
        <f t="shared" si="63"/>
        <v>13532.8125</v>
      </c>
      <c r="D81" s="23">
        <f t="shared" si="64"/>
        <v>30.729166666667879</v>
      </c>
    </row>
    <row r="82" spans="1:4" hidden="1" x14ac:dyDescent="0.25">
      <c r="A82" s="4">
        <v>5</v>
      </c>
      <c r="B82" s="37">
        <f t="shared" ca="1" si="65"/>
        <v>44418</v>
      </c>
      <c r="C82" s="38">
        <f t="shared" si="63"/>
        <v>13502.083333333332</v>
      </c>
      <c r="D82" s="23">
        <f t="shared" si="64"/>
        <v>30.72916666666606</v>
      </c>
    </row>
    <row r="83" spans="1:4" hidden="1" x14ac:dyDescent="0.25">
      <c r="A83" s="4">
        <v>6</v>
      </c>
      <c r="B83" s="37">
        <f t="shared" ca="1" si="65"/>
        <v>44449</v>
      </c>
      <c r="C83" s="38">
        <f t="shared" si="63"/>
        <v>13471.354166666666</v>
      </c>
      <c r="D83" s="23">
        <f t="shared" si="64"/>
        <v>30.72916666666606</v>
      </c>
    </row>
    <row r="84" spans="1:4" hidden="1" x14ac:dyDescent="0.25">
      <c r="A84" s="4">
        <v>7</v>
      </c>
      <c r="B84" s="37">
        <f t="shared" ca="1" si="65"/>
        <v>44479</v>
      </c>
      <c r="C84" s="38">
        <f t="shared" si="63"/>
        <v>13440.625</v>
      </c>
      <c r="D84" s="23">
        <f t="shared" si="64"/>
        <v>30.729166666667879</v>
      </c>
    </row>
    <row r="85" spans="1:4" hidden="1" x14ac:dyDescent="0.25">
      <c r="A85" s="4">
        <v>8</v>
      </c>
      <c r="B85" s="37">
        <f t="shared" ca="1" si="65"/>
        <v>44510</v>
      </c>
      <c r="C85" s="38">
        <f t="shared" si="63"/>
        <v>13409.895833333332</v>
      </c>
      <c r="D85" s="23">
        <f t="shared" si="64"/>
        <v>30.72916666666606</v>
      </c>
    </row>
    <row r="86" spans="1:4" hidden="1" x14ac:dyDescent="0.25">
      <c r="A86" s="4">
        <v>9</v>
      </c>
      <c r="B86" s="37">
        <f t="shared" ca="1" si="65"/>
        <v>44540</v>
      </c>
      <c r="C86" s="38">
        <f t="shared" si="63"/>
        <v>13379.166666666666</v>
      </c>
      <c r="D86" s="23">
        <f t="shared" si="64"/>
        <v>30.72916666666606</v>
      </c>
    </row>
    <row r="87" spans="1:4" hidden="1" x14ac:dyDescent="0.25">
      <c r="A87" s="4">
        <v>10</v>
      </c>
      <c r="B87" s="37">
        <f t="shared" ca="1" si="65"/>
        <v>44571</v>
      </c>
      <c r="C87" s="38">
        <f t="shared" si="63"/>
        <v>13348.4375</v>
      </c>
      <c r="D87" s="23">
        <f t="shared" si="64"/>
        <v>30.729166666667879</v>
      </c>
    </row>
    <row r="88" spans="1:4" hidden="1" x14ac:dyDescent="0.25">
      <c r="A88" s="4">
        <v>11</v>
      </c>
      <c r="B88" s="37">
        <f t="shared" ca="1" si="65"/>
        <v>44602</v>
      </c>
      <c r="C88" s="38">
        <f t="shared" si="63"/>
        <v>13317.708333333332</v>
      </c>
      <c r="D88" s="23">
        <f t="shared" si="64"/>
        <v>30.72916666666606</v>
      </c>
    </row>
    <row r="89" spans="1:4" hidden="1" x14ac:dyDescent="0.25">
      <c r="A89" s="4">
        <v>12</v>
      </c>
      <c r="B89" s="37">
        <f t="shared" ca="1" si="65"/>
        <v>44630</v>
      </c>
      <c r="C89" s="38">
        <f t="shared" si="63"/>
        <v>13286.979166666666</v>
      </c>
      <c r="D89" s="23">
        <f t="shared" si="64"/>
        <v>-16594.270833333336</v>
      </c>
    </row>
    <row r="90" spans="1:4" hidden="1" x14ac:dyDescent="0.25">
      <c r="A90" s="2">
        <v>13</v>
      </c>
      <c r="B90" s="36">
        <f t="shared" ca="1" si="65"/>
        <v>44661</v>
      </c>
      <c r="C90" s="23">
        <f t="shared" ref="C90:C101" si="66">G21</f>
        <v>29881.250000000004</v>
      </c>
      <c r="D90" s="23">
        <f t="shared" si="64"/>
        <v>103.64583333333576</v>
      </c>
    </row>
    <row r="91" spans="1:4" hidden="1" x14ac:dyDescent="0.25">
      <c r="A91" s="2">
        <v>14</v>
      </c>
      <c r="B91" s="36">
        <f t="shared" ca="1" si="65"/>
        <v>44691</v>
      </c>
      <c r="C91" s="23">
        <f t="shared" si="66"/>
        <v>29777.604166666668</v>
      </c>
      <c r="D91" s="23">
        <f t="shared" si="64"/>
        <v>103.64583333333212</v>
      </c>
    </row>
    <row r="92" spans="1:4" hidden="1" x14ac:dyDescent="0.25">
      <c r="A92" s="2">
        <v>15</v>
      </c>
      <c r="B92" s="36">
        <f t="shared" ca="1" si="65"/>
        <v>44722</v>
      </c>
      <c r="C92" s="23">
        <f t="shared" si="66"/>
        <v>29673.958333333336</v>
      </c>
      <c r="D92" s="23">
        <f t="shared" si="64"/>
        <v>103.64583333333212</v>
      </c>
    </row>
    <row r="93" spans="1:4" hidden="1" x14ac:dyDescent="0.25">
      <c r="A93" s="2">
        <v>16</v>
      </c>
      <c r="B93" s="36">
        <f t="shared" ca="1" si="65"/>
        <v>44752</v>
      </c>
      <c r="C93" s="23">
        <f t="shared" si="66"/>
        <v>29570.312500000004</v>
      </c>
      <c r="D93" s="23">
        <f t="shared" si="64"/>
        <v>103.64583333333576</v>
      </c>
    </row>
    <row r="94" spans="1:4" hidden="1" x14ac:dyDescent="0.25">
      <c r="A94" s="2">
        <v>17</v>
      </c>
      <c r="B94" s="36">
        <f t="shared" ca="1" si="65"/>
        <v>44783</v>
      </c>
      <c r="C94" s="23">
        <f t="shared" si="66"/>
        <v>29466.666666666668</v>
      </c>
      <c r="D94" s="23">
        <f t="shared" si="64"/>
        <v>103.64583333333212</v>
      </c>
    </row>
    <row r="95" spans="1:4" hidden="1" x14ac:dyDescent="0.25">
      <c r="A95" s="2">
        <v>18</v>
      </c>
      <c r="B95" s="36">
        <f t="shared" ca="1" si="65"/>
        <v>44814</v>
      </c>
      <c r="C95" s="23">
        <f t="shared" si="66"/>
        <v>29363.020833333336</v>
      </c>
      <c r="D95" s="23">
        <f t="shared" si="64"/>
        <v>103.64583333333212</v>
      </c>
    </row>
    <row r="96" spans="1:4" hidden="1" x14ac:dyDescent="0.25">
      <c r="A96" s="2">
        <v>19</v>
      </c>
      <c r="B96" s="36">
        <f t="shared" ca="1" si="65"/>
        <v>44844</v>
      </c>
      <c r="C96" s="23">
        <f t="shared" si="66"/>
        <v>29259.375000000004</v>
      </c>
      <c r="D96" s="23">
        <f t="shared" si="64"/>
        <v>103.64583333333576</v>
      </c>
    </row>
    <row r="97" spans="1:4" hidden="1" x14ac:dyDescent="0.25">
      <c r="A97" s="2">
        <v>20</v>
      </c>
      <c r="B97" s="36">
        <f t="shared" ca="1" si="65"/>
        <v>44875</v>
      </c>
      <c r="C97" s="23">
        <f t="shared" si="66"/>
        <v>29155.729166666668</v>
      </c>
      <c r="D97" s="23">
        <f t="shared" si="64"/>
        <v>103.64583333333212</v>
      </c>
    </row>
    <row r="98" spans="1:4" hidden="1" x14ac:dyDescent="0.25">
      <c r="A98" s="2">
        <v>21</v>
      </c>
      <c r="B98" s="36">
        <f t="shared" ca="1" si="65"/>
        <v>44905</v>
      </c>
      <c r="C98" s="23">
        <f t="shared" si="66"/>
        <v>29052.083333333336</v>
      </c>
      <c r="D98" s="23">
        <f t="shared" si="64"/>
        <v>103.64583333333212</v>
      </c>
    </row>
    <row r="99" spans="1:4" hidden="1" x14ac:dyDescent="0.25">
      <c r="A99" s="2">
        <v>22</v>
      </c>
      <c r="B99" s="36">
        <f t="shared" ca="1" si="65"/>
        <v>44936</v>
      </c>
      <c r="C99" s="23">
        <f t="shared" si="66"/>
        <v>28948.437500000004</v>
      </c>
      <c r="D99" s="23">
        <f t="shared" si="64"/>
        <v>103.64583333333576</v>
      </c>
    </row>
    <row r="100" spans="1:4" hidden="1" x14ac:dyDescent="0.25">
      <c r="A100" s="2">
        <v>23</v>
      </c>
      <c r="B100" s="36">
        <f t="shared" ca="1" si="65"/>
        <v>44967</v>
      </c>
      <c r="C100" s="23">
        <f t="shared" si="66"/>
        <v>28844.791666666668</v>
      </c>
      <c r="D100" s="23">
        <f t="shared" si="64"/>
        <v>103.64583333333212</v>
      </c>
    </row>
    <row r="101" spans="1:4" hidden="1" x14ac:dyDescent="0.25">
      <c r="A101" s="2">
        <v>24</v>
      </c>
      <c r="B101" s="36">
        <f t="shared" ca="1" si="65"/>
        <v>44995</v>
      </c>
      <c r="C101" s="23">
        <f t="shared" si="66"/>
        <v>28741.145833333336</v>
      </c>
      <c r="D101" s="23">
        <f t="shared" si="64"/>
        <v>103.64583333333212</v>
      </c>
    </row>
    <row r="102" spans="1:4" hidden="1" x14ac:dyDescent="0.25">
      <c r="A102" s="2">
        <v>25</v>
      </c>
      <c r="B102" s="36">
        <f t="shared" ca="1" si="65"/>
        <v>45026</v>
      </c>
      <c r="C102" s="23">
        <f t="shared" ref="C102:C113" si="67">J21</f>
        <v>28637.500000000004</v>
      </c>
      <c r="D102" s="23">
        <f t="shared" si="64"/>
        <v>103.64583333333576</v>
      </c>
    </row>
    <row r="103" spans="1:4" hidden="1" x14ac:dyDescent="0.25">
      <c r="A103" s="2">
        <v>26</v>
      </c>
      <c r="B103" s="36">
        <f t="shared" ca="1" si="65"/>
        <v>45056</v>
      </c>
      <c r="C103" s="23">
        <f t="shared" si="67"/>
        <v>28533.854166666668</v>
      </c>
      <c r="D103" s="23">
        <f t="shared" si="64"/>
        <v>103.64583333333212</v>
      </c>
    </row>
    <row r="104" spans="1:4" hidden="1" x14ac:dyDescent="0.25">
      <c r="A104" s="2">
        <v>27</v>
      </c>
      <c r="B104" s="36">
        <f t="shared" ca="1" si="65"/>
        <v>45087</v>
      </c>
      <c r="C104" s="23">
        <f t="shared" si="67"/>
        <v>28430.208333333336</v>
      </c>
      <c r="D104" s="23">
        <f t="shared" si="64"/>
        <v>103.64583333333212</v>
      </c>
    </row>
    <row r="105" spans="1:4" hidden="1" x14ac:dyDescent="0.25">
      <c r="A105" s="2">
        <v>28</v>
      </c>
      <c r="B105" s="36">
        <f t="shared" ca="1" si="65"/>
        <v>45117</v>
      </c>
      <c r="C105" s="23">
        <f t="shared" si="67"/>
        <v>28326.562500000004</v>
      </c>
      <c r="D105" s="23">
        <f t="shared" si="64"/>
        <v>103.64583333333576</v>
      </c>
    </row>
    <row r="106" spans="1:4" hidden="1" x14ac:dyDescent="0.25">
      <c r="A106" s="2">
        <v>29</v>
      </c>
      <c r="B106" s="36">
        <f t="shared" ca="1" si="65"/>
        <v>45148</v>
      </c>
      <c r="C106" s="23">
        <f t="shared" si="67"/>
        <v>28222.916666666668</v>
      </c>
      <c r="D106" s="23">
        <f t="shared" si="64"/>
        <v>103.64583333333212</v>
      </c>
    </row>
    <row r="107" spans="1:4" hidden="1" x14ac:dyDescent="0.25">
      <c r="A107" s="2">
        <v>30</v>
      </c>
      <c r="B107" s="36">
        <f t="shared" ca="1" si="65"/>
        <v>45179</v>
      </c>
      <c r="C107" s="23">
        <f t="shared" si="67"/>
        <v>28119.270833333336</v>
      </c>
      <c r="D107" s="23">
        <f t="shared" si="64"/>
        <v>103.64583333333212</v>
      </c>
    </row>
    <row r="108" spans="1:4" hidden="1" x14ac:dyDescent="0.25">
      <c r="A108" s="2">
        <v>31</v>
      </c>
      <c r="B108" s="36">
        <f t="shared" ca="1" si="65"/>
        <v>45209</v>
      </c>
      <c r="C108" s="23">
        <f t="shared" si="67"/>
        <v>28015.625000000004</v>
      </c>
      <c r="D108" s="23">
        <f t="shared" si="64"/>
        <v>103.64583333333576</v>
      </c>
    </row>
    <row r="109" spans="1:4" hidden="1" x14ac:dyDescent="0.25">
      <c r="A109" s="2">
        <v>32</v>
      </c>
      <c r="B109" s="36">
        <f t="shared" ca="1" si="65"/>
        <v>45240</v>
      </c>
      <c r="C109" s="23">
        <f t="shared" si="67"/>
        <v>27911.979166666668</v>
      </c>
      <c r="D109" s="23">
        <f t="shared" si="64"/>
        <v>103.64583333333212</v>
      </c>
    </row>
    <row r="110" spans="1:4" hidden="1" x14ac:dyDescent="0.25">
      <c r="A110" s="2">
        <v>33</v>
      </c>
      <c r="B110" s="36">
        <f t="shared" ca="1" si="65"/>
        <v>45270</v>
      </c>
      <c r="C110" s="23">
        <f t="shared" si="67"/>
        <v>27808.333333333336</v>
      </c>
      <c r="D110" s="23">
        <f t="shared" si="64"/>
        <v>103.64583333333212</v>
      </c>
    </row>
    <row r="111" spans="1:4" hidden="1" x14ac:dyDescent="0.25">
      <c r="A111" s="2">
        <v>34</v>
      </c>
      <c r="B111" s="36">
        <f t="shared" ca="1" si="65"/>
        <v>45301</v>
      </c>
      <c r="C111" s="23">
        <f t="shared" si="67"/>
        <v>27704.687500000004</v>
      </c>
      <c r="D111" s="23">
        <f t="shared" si="64"/>
        <v>103.64583333333576</v>
      </c>
    </row>
    <row r="112" spans="1:4" hidden="1" x14ac:dyDescent="0.25">
      <c r="A112" s="2">
        <v>35</v>
      </c>
      <c r="B112" s="36">
        <f t="shared" ca="1" si="65"/>
        <v>45332</v>
      </c>
      <c r="C112" s="23">
        <f t="shared" si="67"/>
        <v>27601.041666666668</v>
      </c>
      <c r="D112" s="23">
        <f t="shared" si="64"/>
        <v>103.64583333333212</v>
      </c>
    </row>
    <row r="113" spans="1:4" hidden="1" x14ac:dyDescent="0.25">
      <c r="A113" s="2">
        <v>36</v>
      </c>
      <c r="B113" s="36">
        <f t="shared" ca="1" si="65"/>
        <v>45361</v>
      </c>
      <c r="C113" s="23">
        <f t="shared" si="67"/>
        <v>27497.395833333336</v>
      </c>
      <c r="D113" s="23">
        <f t="shared" si="64"/>
        <v>103.64583333333212</v>
      </c>
    </row>
    <row r="114" spans="1:4" hidden="1" x14ac:dyDescent="0.25">
      <c r="A114" s="2">
        <v>37</v>
      </c>
      <c r="B114" s="36">
        <f t="shared" ca="1" si="65"/>
        <v>45392</v>
      </c>
      <c r="C114" s="23">
        <f t="shared" ref="C114:C125" si="68">M21</f>
        <v>27393.750000000004</v>
      </c>
      <c r="D114" s="23">
        <f t="shared" si="64"/>
        <v>103.64583333333576</v>
      </c>
    </row>
    <row r="115" spans="1:4" hidden="1" x14ac:dyDescent="0.25">
      <c r="A115" s="2">
        <v>38</v>
      </c>
      <c r="B115" s="36">
        <f t="shared" ca="1" si="65"/>
        <v>45422</v>
      </c>
      <c r="C115" s="23">
        <f t="shared" si="68"/>
        <v>27290.104166666668</v>
      </c>
      <c r="D115" s="23">
        <f t="shared" si="64"/>
        <v>103.64583333333212</v>
      </c>
    </row>
    <row r="116" spans="1:4" hidden="1" x14ac:dyDescent="0.25">
      <c r="A116" s="2">
        <v>39</v>
      </c>
      <c r="B116" s="36">
        <f t="shared" ca="1" si="65"/>
        <v>45453</v>
      </c>
      <c r="C116" s="23">
        <f t="shared" si="68"/>
        <v>27186.458333333336</v>
      </c>
      <c r="D116" s="23">
        <f t="shared" si="64"/>
        <v>103.64583333333212</v>
      </c>
    </row>
    <row r="117" spans="1:4" hidden="1" x14ac:dyDescent="0.25">
      <c r="A117" s="2">
        <v>40</v>
      </c>
      <c r="B117" s="36">
        <f t="shared" ca="1" si="65"/>
        <v>45483</v>
      </c>
      <c r="C117" s="23">
        <f t="shared" si="68"/>
        <v>27082.812500000004</v>
      </c>
      <c r="D117" s="23">
        <f t="shared" si="64"/>
        <v>103.64583333333576</v>
      </c>
    </row>
    <row r="118" spans="1:4" hidden="1" x14ac:dyDescent="0.25">
      <c r="A118" s="2">
        <v>41</v>
      </c>
      <c r="B118" s="36">
        <f t="shared" ca="1" si="65"/>
        <v>45514</v>
      </c>
      <c r="C118" s="23">
        <f t="shared" si="68"/>
        <v>26979.166666666668</v>
      </c>
      <c r="D118" s="23">
        <f t="shared" si="64"/>
        <v>103.64583333333212</v>
      </c>
    </row>
    <row r="119" spans="1:4" hidden="1" x14ac:dyDescent="0.25">
      <c r="A119" s="2">
        <v>42</v>
      </c>
      <c r="B119" s="36">
        <f t="shared" ca="1" si="65"/>
        <v>45545</v>
      </c>
      <c r="C119" s="23">
        <f t="shared" si="68"/>
        <v>26875.520833333336</v>
      </c>
      <c r="D119" s="23">
        <f t="shared" si="64"/>
        <v>103.64583333333212</v>
      </c>
    </row>
    <row r="120" spans="1:4" hidden="1" x14ac:dyDescent="0.25">
      <c r="A120" s="2">
        <v>43</v>
      </c>
      <c r="B120" s="36">
        <f t="shared" ca="1" si="65"/>
        <v>45575</v>
      </c>
      <c r="C120" s="23">
        <f t="shared" si="68"/>
        <v>26771.875000000004</v>
      </c>
      <c r="D120" s="23">
        <f t="shared" si="64"/>
        <v>103.64583333333576</v>
      </c>
    </row>
    <row r="121" spans="1:4" hidden="1" x14ac:dyDescent="0.25">
      <c r="A121" s="2">
        <v>44</v>
      </c>
      <c r="B121" s="36">
        <f t="shared" ca="1" si="65"/>
        <v>45606</v>
      </c>
      <c r="C121" s="23">
        <f t="shared" si="68"/>
        <v>26668.229166666668</v>
      </c>
      <c r="D121" s="23">
        <f t="shared" si="64"/>
        <v>103.64583333333212</v>
      </c>
    </row>
    <row r="122" spans="1:4" hidden="1" x14ac:dyDescent="0.25">
      <c r="A122" s="2">
        <v>45</v>
      </c>
      <c r="B122" s="36">
        <f t="shared" ca="1" si="65"/>
        <v>45636</v>
      </c>
      <c r="C122" s="23">
        <f t="shared" si="68"/>
        <v>26564.583333333336</v>
      </c>
      <c r="D122" s="23">
        <f t="shared" si="64"/>
        <v>103.64583333333212</v>
      </c>
    </row>
    <row r="123" spans="1:4" hidden="1" x14ac:dyDescent="0.25">
      <c r="A123" s="2">
        <v>46</v>
      </c>
      <c r="B123" s="36">
        <f t="shared" ca="1" si="65"/>
        <v>45667</v>
      </c>
      <c r="C123" s="23">
        <f t="shared" si="68"/>
        <v>26460.937500000004</v>
      </c>
      <c r="D123" s="23">
        <f t="shared" si="64"/>
        <v>103.64583333333576</v>
      </c>
    </row>
    <row r="124" spans="1:4" hidden="1" x14ac:dyDescent="0.25">
      <c r="A124" s="2">
        <v>47</v>
      </c>
      <c r="B124" s="36">
        <f t="shared" ca="1" si="65"/>
        <v>45698</v>
      </c>
      <c r="C124" s="23">
        <f t="shared" si="68"/>
        <v>26357.291666666668</v>
      </c>
      <c r="D124" s="23">
        <f t="shared" si="64"/>
        <v>103.64583333333212</v>
      </c>
    </row>
    <row r="125" spans="1:4" hidden="1" x14ac:dyDescent="0.25">
      <c r="A125" s="2">
        <v>48</v>
      </c>
      <c r="B125" s="36">
        <f t="shared" ca="1" si="65"/>
        <v>45726</v>
      </c>
      <c r="C125" s="23">
        <f t="shared" si="68"/>
        <v>26253.645833333336</v>
      </c>
      <c r="D125" s="23">
        <f t="shared" si="64"/>
        <v>103.64583333333212</v>
      </c>
    </row>
    <row r="126" spans="1:4" hidden="1" x14ac:dyDescent="0.25">
      <c r="A126" s="2">
        <v>49</v>
      </c>
      <c r="B126" s="36">
        <f t="shared" ca="1" si="65"/>
        <v>45757</v>
      </c>
      <c r="C126" s="23">
        <f t="shared" ref="C126:C137" si="69">P21</f>
        <v>26150.000000000004</v>
      </c>
      <c r="D126" s="23">
        <f t="shared" si="64"/>
        <v>103.64583333333576</v>
      </c>
    </row>
    <row r="127" spans="1:4" hidden="1" x14ac:dyDescent="0.25">
      <c r="A127" s="2">
        <v>50</v>
      </c>
      <c r="B127" s="36">
        <f t="shared" ca="1" si="65"/>
        <v>45787</v>
      </c>
      <c r="C127" s="23">
        <f t="shared" si="69"/>
        <v>26046.354166666668</v>
      </c>
      <c r="D127" s="23">
        <f t="shared" si="64"/>
        <v>103.64583333333212</v>
      </c>
    </row>
    <row r="128" spans="1:4" hidden="1" x14ac:dyDescent="0.25">
      <c r="A128" s="2">
        <v>51</v>
      </c>
      <c r="B128" s="36">
        <f t="shared" ca="1" si="65"/>
        <v>45818</v>
      </c>
      <c r="C128" s="23">
        <f t="shared" si="69"/>
        <v>25942.708333333336</v>
      </c>
      <c r="D128" s="23">
        <f t="shared" si="64"/>
        <v>103.64583333333212</v>
      </c>
    </row>
    <row r="129" spans="1:4" hidden="1" x14ac:dyDescent="0.25">
      <c r="A129" s="2">
        <v>52</v>
      </c>
      <c r="B129" s="36">
        <f t="shared" ca="1" si="65"/>
        <v>45848</v>
      </c>
      <c r="C129" s="23">
        <f t="shared" si="69"/>
        <v>25839.062500000004</v>
      </c>
      <c r="D129" s="23">
        <f t="shared" si="64"/>
        <v>103.64583333333576</v>
      </c>
    </row>
    <row r="130" spans="1:4" hidden="1" x14ac:dyDescent="0.25">
      <c r="A130" s="2">
        <v>53</v>
      </c>
      <c r="B130" s="36">
        <f t="shared" ca="1" si="65"/>
        <v>45879</v>
      </c>
      <c r="C130" s="23">
        <f t="shared" si="69"/>
        <v>25735.416666666668</v>
      </c>
      <c r="D130" s="23">
        <f t="shared" si="64"/>
        <v>103.64583333333212</v>
      </c>
    </row>
    <row r="131" spans="1:4" hidden="1" x14ac:dyDescent="0.25">
      <c r="A131" s="2">
        <v>54</v>
      </c>
      <c r="B131" s="36">
        <f t="shared" ca="1" si="65"/>
        <v>45910</v>
      </c>
      <c r="C131" s="23">
        <f t="shared" si="69"/>
        <v>25631.770833333336</v>
      </c>
      <c r="D131" s="23">
        <f t="shared" si="64"/>
        <v>103.64583333333212</v>
      </c>
    </row>
    <row r="132" spans="1:4" hidden="1" x14ac:dyDescent="0.25">
      <c r="A132" s="2">
        <v>55</v>
      </c>
      <c r="B132" s="36">
        <f t="shared" ca="1" si="65"/>
        <v>45940</v>
      </c>
      <c r="C132" s="23">
        <f t="shared" si="69"/>
        <v>25528.125000000004</v>
      </c>
      <c r="D132" s="23">
        <f t="shared" si="64"/>
        <v>103.64583333333576</v>
      </c>
    </row>
    <row r="133" spans="1:4" hidden="1" x14ac:dyDescent="0.25">
      <c r="A133" s="2">
        <v>56</v>
      </c>
      <c r="B133" s="36">
        <f t="shared" ca="1" si="65"/>
        <v>45971</v>
      </c>
      <c r="C133" s="23">
        <f t="shared" si="69"/>
        <v>25424.479166666668</v>
      </c>
      <c r="D133" s="23">
        <f t="shared" si="64"/>
        <v>103.64583333333212</v>
      </c>
    </row>
    <row r="134" spans="1:4" hidden="1" x14ac:dyDescent="0.25">
      <c r="A134" s="2">
        <v>57</v>
      </c>
      <c r="B134" s="36">
        <f t="shared" ca="1" si="65"/>
        <v>46001</v>
      </c>
      <c r="C134" s="23">
        <f t="shared" si="69"/>
        <v>25320.833333333336</v>
      </c>
      <c r="D134" s="23">
        <f t="shared" si="64"/>
        <v>103.64583333333212</v>
      </c>
    </row>
    <row r="135" spans="1:4" hidden="1" x14ac:dyDescent="0.25">
      <c r="A135" s="2">
        <v>58</v>
      </c>
      <c r="B135" s="36">
        <f t="shared" ca="1" si="65"/>
        <v>46032</v>
      </c>
      <c r="C135" s="23">
        <f t="shared" si="69"/>
        <v>25217.187500000004</v>
      </c>
      <c r="D135" s="23">
        <f t="shared" si="64"/>
        <v>103.64583333333576</v>
      </c>
    </row>
    <row r="136" spans="1:4" hidden="1" x14ac:dyDescent="0.25">
      <c r="A136" s="2">
        <v>59</v>
      </c>
      <c r="B136" s="36">
        <f t="shared" ca="1" si="65"/>
        <v>46063</v>
      </c>
      <c r="C136" s="23">
        <f t="shared" si="69"/>
        <v>25113.541666666668</v>
      </c>
      <c r="D136" s="23">
        <f t="shared" si="64"/>
        <v>103.64583333333212</v>
      </c>
    </row>
    <row r="137" spans="1:4" hidden="1" x14ac:dyDescent="0.25">
      <c r="A137" s="2">
        <v>60</v>
      </c>
      <c r="B137" s="36">
        <f t="shared" ca="1" si="65"/>
        <v>46091</v>
      </c>
      <c r="C137" s="23">
        <f t="shared" si="69"/>
        <v>25009.895833333336</v>
      </c>
      <c r="D137" s="23">
        <f t="shared" si="64"/>
        <v>103.64583333333212</v>
      </c>
    </row>
    <row r="138" spans="1:4" hidden="1" x14ac:dyDescent="0.25">
      <c r="A138" s="2">
        <v>61</v>
      </c>
      <c r="B138" s="36">
        <f t="shared" ca="1" si="65"/>
        <v>46122</v>
      </c>
      <c r="C138" s="23">
        <f t="shared" ref="C138:C149" si="70">S21</f>
        <v>24906.250000000004</v>
      </c>
      <c r="D138" s="23">
        <f t="shared" si="64"/>
        <v>103.64583333333576</v>
      </c>
    </row>
    <row r="139" spans="1:4" hidden="1" x14ac:dyDescent="0.25">
      <c r="A139" s="2">
        <v>62</v>
      </c>
      <c r="B139" s="36">
        <f t="shared" ca="1" si="65"/>
        <v>46152</v>
      </c>
      <c r="C139" s="23">
        <f t="shared" si="70"/>
        <v>24802.604166666668</v>
      </c>
      <c r="D139" s="23">
        <f t="shared" si="64"/>
        <v>103.64583333333212</v>
      </c>
    </row>
    <row r="140" spans="1:4" hidden="1" x14ac:dyDescent="0.25">
      <c r="A140" s="2">
        <v>63</v>
      </c>
      <c r="B140" s="36">
        <f t="shared" ca="1" si="65"/>
        <v>46183</v>
      </c>
      <c r="C140" s="23">
        <f t="shared" si="70"/>
        <v>24698.958333333336</v>
      </c>
      <c r="D140" s="23">
        <f t="shared" si="64"/>
        <v>103.64583333333212</v>
      </c>
    </row>
    <row r="141" spans="1:4" hidden="1" x14ac:dyDescent="0.25">
      <c r="A141" s="2">
        <v>64</v>
      </c>
      <c r="B141" s="36">
        <f t="shared" ca="1" si="65"/>
        <v>46213</v>
      </c>
      <c r="C141" s="23">
        <f t="shared" si="70"/>
        <v>24595.312500000004</v>
      </c>
      <c r="D141" s="23">
        <f t="shared" si="64"/>
        <v>103.64583333333576</v>
      </c>
    </row>
    <row r="142" spans="1:4" hidden="1" x14ac:dyDescent="0.25">
      <c r="A142" s="2">
        <v>65</v>
      </c>
      <c r="B142" s="36">
        <f t="shared" ca="1" si="65"/>
        <v>46244</v>
      </c>
      <c r="C142" s="23">
        <f t="shared" si="70"/>
        <v>24491.666666666668</v>
      </c>
      <c r="D142" s="23">
        <f t="shared" si="64"/>
        <v>103.64583333333212</v>
      </c>
    </row>
    <row r="143" spans="1:4" hidden="1" x14ac:dyDescent="0.25">
      <c r="A143" s="2">
        <v>66</v>
      </c>
      <c r="B143" s="36">
        <f t="shared" ca="1" si="65"/>
        <v>46275</v>
      </c>
      <c r="C143" s="23">
        <f t="shared" si="70"/>
        <v>24388.020833333336</v>
      </c>
      <c r="D143" s="23">
        <f t="shared" ref="D143:D206" si="71">C143-C144</f>
        <v>103.64583333333212</v>
      </c>
    </row>
    <row r="144" spans="1:4" hidden="1" x14ac:dyDescent="0.25">
      <c r="A144" s="2">
        <v>67</v>
      </c>
      <c r="B144" s="36">
        <f t="shared" ref="B144:B207" ca="1" si="72">EDATE(B143,1)</f>
        <v>46305</v>
      </c>
      <c r="C144" s="23">
        <f t="shared" si="70"/>
        <v>24284.375000000004</v>
      </c>
      <c r="D144" s="23">
        <f t="shared" si="71"/>
        <v>103.64583333333576</v>
      </c>
    </row>
    <row r="145" spans="1:4" hidden="1" x14ac:dyDescent="0.25">
      <c r="A145" s="2">
        <v>68</v>
      </c>
      <c r="B145" s="36">
        <f t="shared" ca="1" si="72"/>
        <v>46336</v>
      </c>
      <c r="C145" s="23">
        <f t="shared" si="70"/>
        <v>24180.729166666668</v>
      </c>
      <c r="D145" s="23">
        <f t="shared" si="71"/>
        <v>103.64583333333212</v>
      </c>
    </row>
    <row r="146" spans="1:4" hidden="1" x14ac:dyDescent="0.25">
      <c r="A146" s="2">
        <v>69</v>
      </c>
      <c r="B146" s="36">
        <f t="shared" ca="1" si="72"/>
        <v>46366</v>
      </c>
      <c r="C146" s="23">
        <f t="shared" si="70"/>
        <v>24077.083333333336</v>
      </c>
      <c r="D146" s="23">
        <f t="shared" si="71"/>
        <v>103.64583333333212</v>
      </c>
    </row>
    <row r="147" spans="1:4" hidden="1" x14ac:dyDescent="0.25">
      <c r="A147" s="2">
        <v>70</v>
      </c>
      <c r="B147" s="36">
        <f t="shared" ca="1" si="72"/>
        <v>46397</v>
      </c>
      <c r="C147" s="23">
        <f t="shared" si="70"/>
        <v>23973.437500000004</v>
      </c>
      <c r="D147" s="23">
        <f t="shared" si="71"/>
        <v>103.64583333333576</v>
      </c>
    </row>
    <row r="148" spans="1:4" hidden="1" x14ac:dyDescent="0.25">
      <c r="A148" s="2">
        <v>71</v>
      </c>
      <c r="B148" s="36">
        <f t="shared" ca="1" si="72"/>
        <v>46428</v>
      </c>
      <c r="C148" s="23">
        <f t="shared" si="70"/>
        <v>23869.791666666668</v>
      </c>
      <c r="D148" s="23">
        <f t="shared" si="71"/>
        <v>103.64583333333212</v>
      </c>
    </row>
    <row r="149" spans="1:4" hidden="1" x14ac:dyDescent="0.25">
      <c r="A149" s="2">
        <v>72</v>
      </c>
      <c r="B149" s="36">
        <f t="shared" ca="1" si="72"/>
        <v>46456</v>
      </c>
      <c r="C149" s="23">
        <f t="shared" si="70"/>
        <v>23766.145833333336</v>
      </c>
      <c r="D149" s="23">
        <f t="shared" si="71"/>
        <v>103.64583333333212</v>
      </c>
    </row>
    <row r="150" spans="1:4" hidden="1" x14ac:dyDescent="0.25">
      <c r="A150" s="2">
        <v>73</v>
      </c>
      <c r="B150" s="36">
        <f t="shared" ca="1" si="72"/>
        <v>46487</v>
      </c>
      <c r="C150" s="23">
        <f t="shared" ref="C150:C161" si="73">V21</f>
        <v>23662.500000000004</v>
      </c>
      <c r="D150" s="23">
        <f t="shared" si="71"/>
        <v>103.64583333333576</v>
      </c>
    </row>
    <row r="151" spans="1:4" hidden="1" x14ac:dyDescent="0.25">
      <c r="A151" s="2">
        <v>74</v>
      </c>
      <c r="B151" s="36">
        <f t="shared" ca="1" si="72"/>
        <v>46517</v>
      </c>
      <c r="C151" s="23">
        <f t="shared" si="73"/>
        <v>23558.854166666668</v>
      </c>
      <c r="D151" s="23">
        <f t="shared" si="71"/>
        <v>103.64583333333212</v>
      </c>
    </row>
    <row r="152" spans="1:4" hidden="1" x14ac:dyDescent="0.25">
      <c r="A152" s="2">
        <v>75</v>
      </c>
      <c r="B152" s="36">
        <f t="shared" ca="1" si="72"/>
        <v>46548</v>
      </c>
      <c r="C152" s="23">
        <f t="shared" si="73"/>
        <v>23455.208333333336</v>
      </c>
      <c r="D152" s="23">
        <f t="shared" si="71"/>
        <v>103.64583333333212</v>
      </c>
    </row>
    <row r="153" spans="1:4" hidden="1" x14ac:dyDescent="0.25">
      <c r="A153" s="2">
        <v>76</v>
      </c>
      <c r="B153" s="36">
        <f t="shared" ca="1" si="72"/>
        <v>46578</v>
      </c>
      <c r="C153" s="23">
        <f t="shared" si="73"/>
        <v>23351.562500000004</v>
      </c>
      <c r="D153" s="23">
        <f t="shared" si="71"/>
        <v>103.64583333333576</v>
      </c>
    </row>
    <row r="154" spans="1:4" hidden="1" x14ac:dyDescent="0.25">
      <c r="A154" s="2">
        <v>77</v>
      </c>
      <c r="B154" s="36">
        <f t="shared" ca="1" si="72"/>
        <v>46609</v>
      </c>
      <c r="C154" s="23">
        <f t="shared" si="73"/>
        <v>23247.916666666668</v>
      </c>
      <c r="D154" s="23">
        <f t="shared" si="71"/>
        <v>103.64583333333212</v>
      </c>
    </row>
    <row r="155" spans="1:4" hidden="1" x14ac:dyDescent="0.25">
      <c r="A155" s="2">
        <v>78</v>
      </c>
      <c r="B155" s="36">
        <f t="shared" ca="1" si="72"/>
        <v>46640</v>
      </c>
      <c r="C155" s="23">
        <f t="shared" si="73"/>
        <v>23144.270833333336</v>
      </c>
      <c r="D155" s="23">
        <f t="shared" si="71"/>
        <v>103.64583333333212</v>
      </c>
    </row>
    <row r="156" spans="1:4" hidden="1" x14ac:dyDescent="0.25">
      <c r="A156" s="2">
        <v>79</v>
      </c>
      <c r="B156" s="36">
        <f t="shared" ca="1" si="72"/>
        <v>46670</v>
      </c>
      <c r="C156" s="23">
        <f t="shared" si="73"/>
        <v>23040.625000000004</v>
      </c>
      <c r="D156" s="23">
        <f t="shared" si="71"/>
        <v>103.64583333333576</v>
      </c>
    </row>
    <row r="157" spans="1:4" hidden="1" x14ac:dyDescent="0.25">
      <c r="A157" s="2">
        <v>80</v>
      </c>
      <c r="B157" s="36">
        <f t="shared" ca="1" si="72"/>
        <v>46701</v>
      </c>
      <c r="C157" s="23">
        <f t="shared" si="73"/>
        <v>22936.979166666668</v>
      </c>
      <c r="D157" s="23">
        <f t="shared" si="71"/>
        <v>103.64583333333212</v>
      </c>
    </row>
    <row r="158" spans="1:4" hidden="1" x14ac:dyDescent="0.25">
      <c r="A158" s="2">
        <v>81</v>
      </c>
      <c r="B158" s="36">
        <f t="shared" ca="1" si="72"/>
        <v>46731</v>
      </c>
      <c r="C158" s="23">
        <f t="shared" si="73"/>
        <v>22833.333333333336</v>
      </c>
      <c r="D158" s="23">
        <f t="shared" si="71"/>
        <v>103.64583333333212</v>
      </c>
    </row>
    <row r="159" spans="1:4" hidden="1" x14ac:dyDescent="0.25">
      <c r="A159" s="2">
        <v>82</v>
      </c>
      <c r="B159" s="36">
        <f t="shared" ca="1" si="72"/>
        <v>46762</v>
      </c>
      <c r="C159" s="23">
        <f t="shared" si="73"/>
        <v>22729.687500000004</v>
      </c>
      <c r="D159" s="23">
        <f t="shared" si="71"/>
        <v>103.64583333333576</v>
      </c>
    </row>
    <row r="160" spans="1:4" hidden="1" x14ac:dyDescent="0.25">
      <c r="A160" s="2">
        <v>83</v>
      </c>
      <c r="B160" s="36">
        <f t="shared" ca="1" si="72"/>
        <v>46793</v>
      </c>
      <c r="C160" s="23">
        <f t="shared" si="73"/>
        <v>22626.041666666668</v>
      </c>
      <c r="D160" s="23">
        <f t="shared" si="71"/>
        <v>103.64583333333212</v>
      </c>
    </row>
    <row r="161" spans="1:4" hidden="1" x14ac:dyDescent="0.25">
      <c r="A161" s="2">
        <v>84</v>
      </c>
      <c r="B161" s="36">
        <f t="shared" ca="1" si="72"/>
        <v>46822</v>
      </c>
      <c r="C161" s="23">
        <f t="shared" si="73"/>
        <v>22522.395833333336</v>
      </c>
      <c r="D161" s="23">
        <f t="shared" si="71"/>
        <v>103.64583333333576</v>
      </c>
    </row>
    <row r="162" spans="1:4" hidden="1" x14ac:dyDescent="0.25">
      <c r="A162" s="2">
        <v>85</v>
      </c>
      <c r="B162" s="36">
        <f t="shared" ca="1" si="72"/>
        <v>46853</v>
      </c>
      <c r="C162" s="23">
        <f t="shared" ref="C162:C173" si="74">D36</f>
        <v>22418.75</v>
      </c>
      <c r="D162" s="23">
        <f t="shared" si="71"/>
        <v>103.64583333333212</v>
      </c>
    </row>
    <row r="163" spans="1:4" hidden="1" x14ac:dyDescent="0.25">
      <c r="A163" s="2">
        <v>86</v>
      </c>
      <c r="B163" s="36">
        <f t="shared" ca="1" si="72"/>
        <v>46883</v>
      </c>
      <c r="C163" s="23">
        <f t="shared" si="74"/>
        <v>22315.104166666668</v>
      </c>
      <c r="D163" s="23">
        <f t="shared" si="71"/>
        <v>103.64583333333212</v>
      </c>
    </row>
    <row r="164" spans="1:4" hidden="1" x14ac:dyDescent="0.25">
      <c r="A164" s="2">
        <v>87</v>
      </c>
      <c r="B164" s="36">
        <f t="shared" ca="1" si="72"/>
        <v>46914</v>
      </c>
      <c r="C164" s="23">
        <f t="shared" si="74"/>
        <v>22211.458333333336</v>
      </c>
      <c r="D164" s="23">
        <f t="shared" si="71"/>
        <v>103.64583333333576</v>
      </c>
    </row>
    <row r="165" spans="1:4" hidden="1" x14ac:dyDescent="0.25">
      <c r="A165" s="2">
        <v>88</v>
      </c>
      <c r="B165" s="36">
        <f t="shared" ca="1" si="72"/>
        <v>46944</v>
      </c>
      <c r="C165" s="23">
        <f t="shared" si="74"/>
        <v>22107.8125</v>
      </c>
      <c r="D165" s="23">
        <f t="shared" si="71"/>
        <v>103.64583333333212</v>
      </c>
    </row>
    <row r="166" spans="1:4" hidden="1" x14ac:dyDescent="0.25">
      <c r="A166" s="2">
        <v>89</v>
      </c>
      <c r="B166" s="36">
        <f t="shared" ca="1" si="72"/>
        <v>46975</v>
      </c>
      <c r="C166" s="23">
        <f t="shared" si="74"/>
        <v>22004.166666666668</v>
      </c>
      <c r="D166" s="23">
        <f t="shared" si="71"/>
        <v>103.64583333333212</v>
      </c>
    </row>
    <row r="167" spans="1:4" hidden="1" x14ac:dyDescent="0.25">
      <c r="A167" s="2">
        <v>90</v>
      </c>
      <c r="B167" s="36">
        <f t="shared" ca="1" si="72"/>
        <v>47006</v>
      </c>
      <c r="C167" s="23">
        <f t="shared" si="74"/>
        <v>21900.520833333336</v>
      </c>
      <c r="D167" s="23">
        <f t="shared" si="71"/>
        <v>103.64583333333576</v>
      </c>
    </row>
    <row r="168" spans="1:4" hidden="1" x14ac:dyDescent="0.25">
      <c r="A168" s="2">
        <v>91</v>
      </c>
      <c r="B168" s="36">
        <f t="shared" ca="1" si="72"/>
        <v>47036</v>
      </c>
      <c r="C168" s="23">
        <f t="shared" si="74"/>
        <v>21796.875</v>
      </c>
      <c r="D168" s="23">
        <f t="shared" si="71"/>
        <v>103.64583333333212</v>
      </c>
    </row>
    <row r="169" spans="1:4" hidden="1" x14ac:dyDescent="0.25">
      <c r="A169" s="2">
        <v>92</v>
      </c>
      <c r="B169" s="36">
        <f t="shared" ca="1" si="72"/>
        <v>47067</v>
      </c>
      <c r="C169" s="23">
        <f t="shared" si="74"/>
        <v>21693.229166666668</v>
      </c>
      <c r="D169" s="23">
        <f t="shared" si="71"/>
        <v>103.64583333333212</v>
      </c>
    </row>
    <row r="170" spans="1:4" hidden="1" x14ac:dyDescent="0.25">
      <c r="A170" s="2">
        <v>93</v>
      </c>
      <c r="B170" s="36">
        <f t="shared" ca="1" si="72"/>
        <v>47097</v>
      </c>
      <c r="C170" s="23">
        <f t="shared" si="74"/>
        <v>21589.583333333336</v>
      </c>
      <c r="D170" s="23">
        <f t="shared" si="71"/>
        <v>103.64583333333576</v>
      </c>
    </row>
    <row r="171" spans="1:4" hidden="1" x14ac:dyDescent="0.25">
      <c r="A171" s="2">
        <v>94</v>
      </c>
      <c r="B171" s="36">
        <f t="shared" ca="1" si="72"/>
        <v>47128</v>
      </c>
      <c r="C171" s="23">
        <f t="shared" si="74"/>
        <v>21485.9375</v>
      </c>
      <c r="D171" s="23">
        <f t="shared" si="71"/>
        <v>103.64583333333212</v>
      </c>
    </row>
    <row r="172" spans="1:4" hidden="1" x14ac:dyDescent="0.25">
      <c r="A172" s="2">
        <v>95</v>
      </c>
      <c r="B172" s="36">
        <f t="shared" ca="1" si="72"/>
        <v>47159</v>
      </c>
      <c r="C172" s="23">
        <f t="shared" si="74"/>
        <v>21382.291666666668</v>
      </c>
      <c r="D172" s="23">
        <f t="shared" si="71"/>
        <v>103.64583333333212</v>
      </c>
    </row>
    <row r="173" spans="1:4" hidden="1" x14ac:dyDescent="0.25">
      <c r="A173" s="2">
        <v>96</v>
      </c>
      <c r="B173" s="36">
        <f t="shared" ca="1" si="72"/>
        <v>47187</v>
      </c>
      <c r="C173" s="23">
        <f t="shared" si="74"/>
        <v>21278.645833333336</v>
      </c>
      <c r="D173" s="23">
        <f t="shared" si="71"/>
        <v>103.64583333333576</v>
      </c>
    </row>
    <row r="174" spans="1:4" hidden="1" x14ac:dyDescent="0.25">
      <c r="A174" s="2">
        <v>97</v>
      </c>
      <c r="B174" s="36">
        <f t="shared" ca="1" si="72"/>
        <v>47218</v>
      </c>
      <c r="C174" s="23">
        <f t="shared" ref="C174:C185" si="75">G36</f>
        <v>21175</v>
      </c>
      <c r="D174" s="23">
        <f t="shared" si="71"/>
        <v>103.64583333333212</v>
      </c>
    </row>
    <row r="175" spans="1:4" hidden="1" x14ac:dyDescent="0.25">
      <c r="A175" s="2">
        <v>98</v>
      </c>
      <c r="B175" s="36">
        <f t="shared" ca="1" si="72"/>
        <v>47248</v>
      </c>
      <c r="C175" s="23">
        <f t="shared" si="75"/>
        <v>21071.354166666668</v>
      </c>
      <c r="D175" s="23">
        <f t="shared" si="71"/>
        <v>103.64583333333212</v>
      </c>
    </row>
    <row r="176" spans="1:4" hidden="1" x14ac:dyDescent="0.25">
      <c r="A176" s="2">
        <v>99</v>
      </c>
      <c r="B176" s="36">
        <f t="shared" ca="1" si="72"/>
        <v>47279</v>
      </c>
      <c r="C176" s="23">
        <f t="shared" si="75"/>
        <v>20967.708333333336</v>
      </c>
      <c r="D176" s="23">
        <f t="shared" si="71"/>
        <v>103.64583333333576</v>
      </c>
    </row>
    <row r="177" spans="1:4" hidden="1" x14ac:dyDescent="0.25">
      <c r="A177" s="2">
        <v>100</v>
      </c>
      <c r="B177" s="36">
        <f t="shared" ca="1" si="72"/>
        <v>47309</v>
      </c>
      <c r="C177" s="23">
        <f t="shared" si="75"/>
        <v>20864.0625</v>
      </c>
      <c r="D177" s="23">
        <f t="shared" si="71"/>
        <v>103.64583333333212</v>
      </c>
    </row>
    <row r="178" spans="1:4" hidden="1" x14ac:dyDescent="0.25">
      <c r="A178" s="2">
        <v>101</v>
      </c>
      <c r="B178" s="36">
        <f t="shared" ca="1" si="72"/>
        <v>47340</v>
      </c>
      <c r="C178" s="23">
        <f t="shared" si="75"/>
        <v>20760.416666666668</v>
      </c>
      <c r="D178" s="23">
        <f t="shared" si="71"/>
        <v>103.64583333333212</v>
      </c>
    </row>
    <row r="179" spans="1:4" hidden="1" x14ac:dyDescent="0.25">
      <c r="A179" s="2">
        <v>102</v>
      </c>
      <c r="B179" s="36">
        <f t="shared" ca="1" si="72"/>
        <v>47371</v>
      </c>
      <c r="C179" s="23">
        <f t="shared" si="75"/>
        <v>20656.770833333336</v>
      </c>
      <c r="D179" s="23">
        <f t="shared" si="71"/>
        <v>103.64583333333576</v>
      </c>
    </row>
    <row r="180" spans="1:4" hidden="1" x14ac:dyDescent="0.25">
      <c r="A180" s="2">
        <v>103</v>
      </c>
      <c r="B180" s="36">
        <f t="shared" ca="1" si="72"/>
        <v>47401</v>
      </c>
      <c r="C180" s="23">
        <f t="shared" si="75"/>
        <v>20553.125</v>
      </c>
      <c r="D180" s="23">
        <f t="shared" si="71"/>
        <v>103.64583333333212</v>
      </c>
    </row>
    <row r="181" spans="1:4" hidden="1" x14ac:dyDescent="0.25">
      <c r="A181" s="2">
        <v>104</v>
      </c>
      <c r="B181" s="36">
        <f t="shared" ca="1" si="72"/>
        <v>47432</v>
      </c>
      <c r="C181" s="23">
        <f t="shared" si="75"/>
        <v>20449.479166666668</v>
      </c>
      <c r="D181" s="23">
        <f t="shared" si="71"/>
        <v>103.64583333333212</v>
      </c>
    </row>
    <row r="182" spans="1:4" hidden="1" x14ac:dyDescent="0.25">
      <c r="A182" s="2">
        <v>105</v>
      </c>
      <c r="B182" s="36">
        <f t="shared" ca="1" si="72"/>
        <v>47462</v>
      </c>
      <c r="C182" s="23">
        <f t="shared" si="75"/>
        <v>20345.833333333336</v>
      </c>
      <c r="D182" s="23">
        <f t="shared" si="71"/>
        <v>103.64583333333576</v>
      </c>
    </row>
    <row r="183" spans="1:4" hidden="1" x14ac:dyDescent="0.25">
      <c r="A183" s="2">
        <v>106</v>
      </c>
      <c r="B183" s="36">
        <f t="shared" ca="1" si="72"/>
        <v>47493</v>
      </c>
      <c r="C183" s="23">
        <f t="shared" si="75"/>
        <v>20242.1875</v>
      </c>
      <c r="D183" s="23">
        <f t="shared" si="71"/>
        <v>103.64583333333212</v>
      </c>
    </row>
    <row r="184" spans="1:4" hidden="1" x14ac:dyDescent="0.25">
      <c r="A184" s="2">
        <v>107</v>
      </c>
      <c r="B184" s="36">
        <f t="shared" ca="1" si="72"/>
        <v>47524</v>
      </c>
      <c r="C184" s="23">
        <f t="shared" si="75"/>
        <v>20138.541666666668</v>
      </c>
      <c r="D184" s="23">
        <f t="shared" si="71"/>
        <v>103.64583333333212</v>
      </c>
    </row>
    <row r="185" spans="1:4" hidden="1" x14ac:dyDescent="0.25">
      <c r="A185" s="2">
        <v>108</v>
      </c>
      <c r="B185" s="36">
        <f t="shared" ca="1" si="72"/>
        <v>47552</v>
      </c>
      <c r="C185" s="23">
        <f t="shared" si="75"/>
        <v>20034.895833333336</v>
      </c>
      <c r="D185" s="23">
        <f t="shared" si="71"/>
        <v>103.64583333333576</v>
      </c>
    </row>
    <row r="186" spans="1:4" hidden="1" x14ac:dyDescent="0.25">
      <c r="A186" s="2">
        <v>109</v>
      </c>
      <c r="B186" s="36">
        <f t="shared" ca="1" si="72"/>
        <v>47583</v>
      </c>
      <c r="C186" s="23">
        <f t="shared" ref="C186:C197" si="76">J36</f>
        <v>19931.25</v>
      </c>
      <c r="D186" s="23">
        <f t="shared" si="71"/>
        <v>103.64583333333212</v>
      </c>
    </row>
    <row r="187" spans="1:4" hidden="1" x14ac:dyDescent="0.25">
      <c r="A187" s="2">
        <v>110</v>
      </c>
      <c r="B187" s="36">
        <f t="shared" ca="1" si="72"/>
        <v>47613</v>
      </c>
      <c r="C187" s="23">
        <f t="shared" si="76"/>
        <v>19827.604166666668</v>
      </c>
      <c r="D187" s="23">
        <f t="shared" si="71"/>
        <v>103.64583333333212</v>
      </c>
    </row>
    <row r="188" spans="1:4" hidden="1" x14ac:dyDescent="0.25">
      <c r="A188" s="2">
        <v>111</v>
      </c>
      <c r="B188" s="36">
        <f t="shared" ca="1" si="72"/>
        <v>47644</v>
      </c>
      <c r="C188" s="23">
        <f t="shared" si="76"/>
        <v>19723.958333333336</v>
      </c>
      <c r="D188" s="23">
        <f t="shared" si="71"/>
        <v>103.64583333333576</v>
      </c>
    </row>
    <row r="189" spans="1:4" hidden="1" x14ac:dyDescent="0.25">
      <c r="A189" s="2">
        <v>112</v>
      </c>
      <c r="B189" s="36">
        <f t="shared" ca="1" si="72"/>
        <v>47674</v>
      </c>
      <c r="C189" s="23">
        <f t="shared" si="76"/>
        <v>19620.3125</v>
      </c>
      <c r="D189" s="23">
        <f t="shared" si="71"/>
        <v>103.64583333333212</v>
      </c>
    </row>
    <row r="190" spans="1:4" hidden="1" x14ac:dyDescent="0.25">
      <c r="A190" s="2">
        <v>113</v>
      </c>
      <c r="B190" s="36">
        <f t="shared" ca="1" si="72"/>
        <v>47705</v>
      </c>
      <c r="C190" s="23">
        <f t="shared" si="76"/>
        <v>19516.666666666668</v>
      </c>
      <c r="D190" s="23">
        <f t="shared" si="71"/>
        <v>103.64583333333212</v>
      </c>
    </row>
    <row r="191" spans="1:4" hidden="1" x14ac:dyDescent="0.25">
      <c r="A191" s="2">
        <v>114</v>
      </c>
      <c r="B191" s="36">
        <f t="shared" ca="1" si="72"/>
        <v>47736</v>
      </c>
      <c r="C191" s="23">
        <f t="shared" si="76"/>
        <v>19413.020833333336</v>
      </c>
      <c r="D191" s="23">
        <f t="shared" si="71"/>
        <v>103.64583333333576</v>
      </c>
    </row>
    <row r="192" spans="1:4" hidden="1" x14ac:dyDescent="0.25">
      <c r="A192" s="2">
        <v>115</v>
      </c>
      <c r="B192" s="36">
        <f t="shared" ca="1" si="72"/>
        <v>47766</v>
      </c>
      <c r="C192" s="23">
        <f t="shared" si="76"/>
        <v>19309.375</v>
      </c>
      <c r="D192" s="23">
        <f t="shared" si="71"/>
        <v>103.64583333333212</v>
      </c>
    </row>
    <row r="193" spans="1:4" hidden="1" x14ac:dyDescent="0.25">
      <c r="A193" s="2">
        <v>116</v>
      </c>
      <c r="B193" s="36">
        <f t="shared" ca="1" si="72"/>
        <v>47797</v>
      </c>
      <c r="C193" s="23">
        <f t="shared" si="76"/>
        <v>19205.729166666668</v>
      </c>
      <c r="D193" s="23">
        <f t="shared" si="71"/>
        <v>103.64583333333212</v>
      </c>
    </row>
    <row r="194" spans="1:4" hidden="1" x14ac:dyDescent="0.25">
      <c r="A194" s="2">
        <v>117</v>
      </c>
      <c r="B194" s="36">
        <f t="shared" ca="1" si="72"/>
        <v>47827</v>
      </c>
      <c r="C194" s="23">
        <f t="shared" si="76"/>
        <v>19102.083333333336</v>
      </c>
      <c r="D194" s="23">
        <f t="shared" si="71"/>
        <v>103.64583333333576</v>
      </c>
    </row>
    <row r="195" spans="1:4" hidden="1" x14ac:dyDescent="0.25">
      <c r="A195" s="2">
        <v>118</v>
      </c>
      <c r="B195" s="36">
        <f t="shared" ca="1" si="72"/>
        <v>47858</v>
      </c>
      <c r="C195" s="23">
        <f t="shared" si="76"/>
        <v>18998.4375</v>
      </c>
      <c r="D195" s="23">
        <f t="shared" si="71"/>
        <v>103.64583333333212</v>
      </c>
    </row>
    <row r="196" spans="1:4" hidden="1" x14ac:dyDescent="0.25">
      <c r="A196" s="2">
        <v>119</v>
      </c>
      <c r="B196" s="36">
        <f t="shared" ca="1" si="72"/>
        <v>47889</v>
      </c>
      <c r="C196" s="23">
        <f t="shared" si="76"/>
        <v>18894.791666666668</v>
      </c>
      <c r="D196" s="23">
        <f t="shared" si="71"/>
        <v>103.64583333333212</v>
      </c>
    </row>
    <row r="197" spans="1:4" hidden="1" x14ac:dyDescent="0.25">
      <c r="A197" s="2">
        <v>120</v>
      </c>
      <c r="B197" s="36">
        <f t="shared" ca="1" si="72"/>
        <v>47917</v>
      </c>
      <c r="C197" s="23">
        <f t="shared" si="76"/>
        <v>18791.145833333336</v>
      </c>
      <c r="D197" s="23">
        <f t="shared" si="71"/>
        <v>103.64583333333576</v>
      </c>
    </row>
    <row r="198" spans="1:4" hidden="1" x14ac:dyDescent="0.25">
      <c r="A198" s="2">
        <v>121</v>
      </c>
      <c r="B198" s="36">
        <f t="shared" ca="1" si="72"/>
        <v>47948</v>
      </c>
      <c r="C198" s="28">
        <f t="shared" ref="C198:C209" si="77">M36</f>
        <v>18687.5</v>
      </c>
      <c r="D198" s="23">
        <f t="shared" si="71"/>
        <v>103.64583333333212</v>
      </c>
    </row>
    <row r="199" spans="1:4" hidden="1" x14ac:dyDescent="0.25">
      <c r="A199" s="2">
        <v>122</v>
      </c>
      <c r="B199" s="36">
        <f t="shared" ca="1" si="72"/>
        <v>47978</v>
      </c>
      <c r="C199" s="28">
        <f t="shared" si="77"/>
        <v>18583.854166666668</v>
      </c>
      <c r="D199" s="23">
        <f t="shared" si="71"/>
        <v>103.64583333333212</v>
      </c>
    </row>
    <row r="200" spans="1:4" hidden="1" x14ac:dyDescent="0.25">
      <c r="A200" s="2">
        <v>123</v>
      </c>
      <c r="B200" s="36">
        <f t="shared" ca="1" si="72"/>
        <v>48009</v>
      </c>
      <c r="C200" s="28">
        <f t="shared" si="77"/>
        <v>18480.208333333336</v>
      </c>
      <c r="D200" s="23">
        <f t="shared" si="71"/>
        <v>103.64583333333576</v>
      </c>
    </row>
    <row r="201" spans="1:4" hidden="1" x14ac:dyDescent="0.25">
      <c r="A201" s="2">
        <v>124</v>
      </c>
      <c r="B201" s="36">
        <f t="shared" ca="1" si="72"/>
        <v>48039</v>
      </c>
      <c r="C201" s="28">
        <f t="shared" si="77"/>
        <v>18376.5625</v>
      </c>
      <c r="D201" s="23">
        <f t="shared" si="71"/>
        <v>103.64583333333212</v>
      </c>
    </row>
    <row r="202" spans="1:4" hidden="1" x14ac:dyDescent="0.25">
      <c r="A202" s="2">
        <v>125</v>
      </c>
      <c r="B202" s="36">
        <f t="shared" ca="1" si="72"/>
        <v>48070</v>
      </c>
      <c r="C202" s="28">
        <f t="shared" si="77"/>
        <v>18272.916666666668</v>
      </c>
      <c r="D202" s="23">
        <f t="shared" si="71"/>
        <v>103.64583333333212</v>
      </c>
    </row>
    <row r="203" spans="1:4" hidden="1" x14ac:dyDescent="0.25">
      <c r="A203" s="2">
        <v>126</v>
      </c>
      <c r="B203" s="36">
        <f t="shared" ca="1" si="72"/>
        <v>48101</v>
      </c>
      <c r="C203" s="28">
        <f t="shared" si="77"/>
        <v>18169.270833333336</v>
      </c>
      <c r="D203" s="23">
        <f t="shared" si="71"/>
        <v>103.64583333333576</v>
      </c>
    </row>
    <row r="204" spans="1:4" hidden="1" x14ac:dyDescent="0.25">
      <c r="A204" s="2">
        <v>127</v>
      </c>
      <c r="B204" s="36">
        <f t="shared" ca="1" si="72"/>
        <v>48131</v>
      </c>
      <c r="C204" s="28">
        <f t="shared" si="77"/>
        <v>18065.625</v>
      </c>
      <c r="D204" s="23">
        <f t="shared" si="71"/>
        <v>103.64583333333212</v>
      </c>
    </row>
    <row r="205" spans="1:4" hidden="1" x14ac:dyDescent="0.25">
      <c r="A205" s="2">
        <v>128</v>
      </c>
      <c r="B205" s="36">
        <f t="shared" ca="1" si="72"/>
        <v>48162</v>
      </c>
      <c r="C205" s="28">
        <f t="shared" si="77"/>
        <v>17961.979166666668</v>
      </c>
      <c r="D205" s="23">
        <f t="shared" si="71"/>
        <v>103.64583333333212</v>
      </c>
    </row>
    <row r="206" spans="1:4" hidden="1" x14ac:dyDescent="0.25">
      <c r="A206" s="2">
        <v>129</v>
      </c>
      <c r="B206" s="36">
        <f t="shared" ca="1" si="72"/>
        <v>48192</v>
      </c>
      <c r="C206" s="28">
        <f t="shared" si="77"/>
        <v>17858.333333333336</v>
      </c>
      <c r="D206" s="23">
        <f t="shared" si="71"/>
        <v>103.64583333333576</v>
      </c>
    </row>
    <row r="207" spans="1:4" hidden="1" x14ac:dyDescent="0.25">
      <c r="A207" s="2">
        <v>130</v>
      </c>
      <c r="B207" s="36">
        <f t="shared" ca="1" si="72"/>
        <v>48223</v>
      </c>
      <c r="C207" s="28">
        <f t="shared" si="77"/>
        <v>17754.6875</v>
      </c>
      <c r="D207" s="23">
        <f t="shared" ref="D207:D270" si="78">C207-C208</f>
        <v>103.64583333333212</v>
      </c>
    </row>
    <row r="208" spans="1:4" hidden="1" x14ac:dyDescent="0.25">
      <c r="A208" s="2">
        <v>131</v>
      </c>
      <c r="B208" s="36">
        <f t="shared" ref="B208:B271" ca="1" si="79">EDATE(B207,1)</f>
        <v>48254</v>
      </c>
      <c r="C208" s="28">
        <f t="shared" si="77"/>
        <v>17651.041666666668</v>
      </c>
      <c r="D208" s="23">
        <f t="shared" si="78"/>
        <v>103.64583333333212</v>
      </c>
    </row>
    <row r="209" spans="1:4" hidden="1" x14ac:dyDescent="0.25">
      <c r="A209" s="2">
        <v>132</v>
      </c>
      <c r="B209" s="36">
        <f t="shared" ca="1" si="79"/>
        <v>48283</v>
      </c>
      <c r="C209" s="28">
        <f t="shared" si="77"/>
        <v>17547.395833333336</v>
      </c>
      <c r="D209" s="23">
        <f t="shared" si="78"/>
        <v>103.64583333333576</v>
      </c>
    </row>
    <row r="210" spans="1:4" hidden="1" x14ac:dyDescent="0.25">
      <c r="A210" s="2">
        <v>133</v>
      </c>
      <c r="B210" s="36">
        <f t="shared" ca="1" si="79"/>
        <v>48314</v>
      </c>
      <c r="C210" s="28">
        <f t="shared" ref="C210:C221" si="80">P36</f>
        <v>17443.75</v>
      </c>
      <c r="D210" s="23">
        <f t="shared" si="78"/>
        <v>103.64583333333212</v>
      </c>
    </row>
    <row r="211" spans="1:4" hidden="1" x14ac:dyDescent="0.25">
      <c r="A211" s="2">
        <v>134</v>
      </c>
      <c r="B211" s="36">
        <f t="shared" ca="1" si="79"/>
        <v>48344</v>
      </c>
      <c r="C211" s="28">
        <f t="shared" si="80"/>
        <v>17340.104166666668</v>
      </c>
      <c r="D211" s="23">
        <f t="shared" si="78"/>
        <v>103.64583333333212</v>
      </c>
    </row>
    <row r="212" spans="1:4" hidden="1" x14ac:dyDescent="0.25">
      <c r="A212" s="2">
        <v>135</v>
      </c>
      <c r="B212" s="36">
        <f t="shared" ca="1" si="79"/>
        <v>48375</v>
      </c>
      <c r="C212" s="28">
        <f t="shared" si="80"/>
        <v>17236.458333333336</v>
      </c>
      <c r="D212" s="23">
        <f t="shared" si="78"/>
        <v>103.64583333333576</v>
      </c>
    </row>
    <row r="213" spans="1:4" hidden="1" x14ac:dyDescent="0.25">
      <c r="A213" s="2">
        <v>136</v>
      </c>
      <c r="B213" s="36">
        <f t="shared" ca="1" si="79"/>
        <v>48405</v>
      </c>
      <c r="C213" s="28">
        <f t="shared" si="80"/>
        <v>17132.8125</v>
      </c>
      <c r="D213" s="23">
        <f t="shared" si="78"/>
        <v>103.64583333333212</v>
      </c>
    </row>
    <row r="214" spans="1:4" hidden="1" x14ac:dyDescent="0.25">
      <c r="A214" s="2">
        <v>137</v>
      </c>
      <c r="B214" s="36">
        <f t="shared" ca="1" si="79"/>
        <v>48436</v>
      </c>
      <c r="C214" s="28">
        <f t="shared" si="80"/>
        <v>17029.166666666668</v>
      </c>
      <c r="D214" s="23">
        <f t="shared" si="78"/>
        <v>103.64583333333212</v>
      </c>
    </row>
    <row r="215" spans="1:4" hidden="1" x14ac:dyDescent="0.25">
      <c r="A215" s="2">
        <v>138</v>
      </c>
      <c r="B215" s="36">
        <f t="shared" ca="1" si="79"/>
        <v>48467</v>
      </c>
      <c r="C215" s="28">
        <f t="shared" si="80"/>
        <v>16925.520833333336</v>
      </c>
      <c r="D215" s="23">
        <f t="shared" si="78"/>
        <v>103.64583333333576</v>
      </c>
    </row>
    <row r="216" spans="1:4" hidden="1" x14ac:dyDescent="0.25">
      <c r="A216" s="2">
        <v>139</v>
      </c>
      <c r="B216" s="36">
        <f t="shared" ca="1" si="79"/>
        <v>48497</v>
      </c>
      <c r="C216" s="28">
        <f t="shared" si="80"/>
        <v>16821.875</v>
      </c>
      <c r="D216" s="23">
        <f t="shared" si="78"/>
        <v>103.64583333333212</v>
      </c>
    </row>
    <row r="217" spans="1:4" hidden="1" x14ac:dyDescent="0.25">
      <c r="A217" s="2">
        <v>140</v>
      </c>
      <c r="B217" s="36">
        <f t="shared" ca="1" si="79"/>
        <v>48528</v>
      </c>
      <c r="C217" s="28">
        <f t="shared" si="80"/>
        <v>16718.229166666668</v>
      </c>
      <c r="D217" s="23">
        <f t="shared" si="78"/>
        <v>103.64583333333212</v>
      </c>
    </row>
    <row r="218" spans="1:4" hidden="1" x14ac:dyDescent="0.25">
      <c r="A218" s="2">
        <v>141</v>
      </c>
      <c r="B218" s="36">
        <f t="shared" ca="1" si="79"/>
        <v>48558</v>
      </c>
      <c r="C218" s="28">
        <f t="shared" si="80"/>
        <v>16614.583333333336</v>
      </c>
      <c r="D218" s="23">
        <f t="shared" si="78"/>
        <v>103.64583333333576</v>
      </c>
    </row>
    <row r="219" spans="1:4" hidden="1" x14ac:dyDescent="0.25">
      <c r="A219" s="2">
        <v>142</v>
      </c>
      <c r="B219" s="36">
        <f t="shared" ca="1" si="79"/>
        <v>48589</v>
      </c>
      <c r="C219" s="28">
        <f t="shared" si="80"/>
        <v>16510.9375</v>
      </c>
      <c r="D219" s="23">
        <f t="shared" si="78"/>
        <v>103.64583333333212</v>
      </c>
    </row>
    <row r="220" spans="1:4" hidden="1" x14ac:dyDescent="0.25">
      <c r="A220" s="2">
        <v>143</v>
      </c>
      <c r="B220" s="36">
        <f t="shared" ca="1" si="79"/>
        <v>48620</v>
      </c>
      <c r="C220" s="28">
        <f t="shared" si="80"/>
        <v>16407.291666666668</v>
      </c>
      <c r="D220" s="23">
        <f t="shared" si="78"/>
        <v>103.64583333333394</v>
      </c>
    </row>
    <row r="221" spans="1:4" hidden="1" x14ac:dyDescent="0.25">
      <c r="A221" s="2">
        <v>144</v>
      </c>
      <c r="B221" s="36">
        <f t="shared" ca="1" si="79"/>
        <v>48648</v>
      </c>
      <c r="C221" s="28">
        <f t="shared" si="80"/>
        <v>16303.645833333334</v>
      </c>
      <c r="D221" s="23">
        <f t="shared" si="78"/>
        <v>103.64583333333212</v>
      </c>
    </row>
    <row r="222" spans="1:4" hidden="1" x14ac:dyDescent="0.25">
      <c r="A222" s="2">
        <v>145</v>
      </c>
      <c r="B222" s="36">
        <f t="shared" ca="1" si="79"/>
        <v>48679</v>
      </c>
      <c r="C222" s="28">
        <f t="shared" ref="C222:C233" si="81">S36</f>
        <v>16200.000000000002</v>
      </c>
      <c r="D222" s="23">
        <f t="shared" si="78"/>
        <v>103.64583333333394</v>
      </c>
    </row>
    <row r="223" spans="1:4" hidden="1" x14ac:dyDescent="0.25">
      <c r="A223" s="2">
        <v>146</v>
      </c>
      <c r="B223" s="36">
        <f t="shared" ca="1" si="79"/>
        <v>48709</v>
      </c>
      <c r="C223" s="28">
        <f t="shared" si="81"/>
        <v>16096.354166666668</v>
      </c>
      <c r="D223" s="23">
        <f t="shared" si="78"/>
        <v>103.64583333333394</v>
      </c>
    </row>
    <row r="224" spans="1:4" hidden="1" x14ac:dyDescent="0.25">
      <c r="A224" s="2">
        <v>147</v>
      </c>
      <c r="B224" s="36">
        <f t="shared" ca="1" si="79"/>
        <v>48740</v>
      </c>
      <c r="C224" s="28">
        <f t="shared" si="81"/>
        <v>15992.708333333334</v>
      </c>
      <c r="D224" s="23">
        <f t="shared" si="78"/>
        <v>103.64583333333212</v>
      </c>
    </row>
    <row r="225" spans="1:4" hidden="1" x14ac:dyDescent="0.25">
      <c r="A225" s="2">
        <v>148</v>
      </c>
      <c r="B225" s="36">
        <f t="shared" ca="1" si="79"/>
        <v>48770</v>
      </c>
      <c r="C225" s="28">
        <f t="shared" si="81"/>
        <v>15889.062500000002</v>
      </c>
      <c r="D225" s="23">
        <f t="shared" si="78"/>
        <v>103.64583333333394</v>
      </c>
    </row>
    <row r="226" spans="1:4" hidden="1" x14ac:dyDescent="0.25">
      <c r="A226" s="2">
        <v>149</v>
      </c>
      <c r="B226" s="36">
        <f t="shared" ca="1" si="79"/>
        <v>48801</v>
      </c>
      <c r="C226" s="28">
        <f t="shared" si="81"/>
        <v>15785.416666666668</v>
      </c>
      <c r="D226" s="23">
        <f t="shared" si="78"/>
        <v>103.64583333333394</v>
      </c>
    </row>
    <row r="227" spans="1:4" hidden="1" x14ac:dyDescent="0.25">
      <c r="A227" s="2">
        <v>150</v>
      </c>
      <c r="B227" s="36">
        <f t="shared" ca="1" si="79"/>
        <v>48832</v>
      </c>
      <c r="C227" s="28">
        <f t="shared" si="81"/>
        <v>15681.770833333334</v>
      </c>
      <c r="D227" s="23">
        <f t="shared" si="78"/>
        <v>103.64583333333212</v>
      </c>
    </row>
    <row r="228" spans="1:4" hidden="1" x14ac:dyDescent="0.25">
      <c r="A228" s="2">
        <v>151</v>
      </c>
      <c r="B228" s="36">
        <f t="shared" ca="1" si="79"/>
        <v>48862</v>
      </c>
      <c r="C228" s="28">
        <f t="shared" si="81"/>
        <v>15578.125000000002</v>
      </c>
      <c r="D228" s="23">
        <f t="shared" si="78"/>
        <v>103.64583333333394</v>
      </c>
    </row>
    <row r="229" spans="1:4" hidden="1" x14ac:dyDescent="0.25">
      <c r="A229" s="2">
        <v>152</v>
      </c>
      <c r="B229" s="36">
        <f t="shared" ca="1" si="79"/>
        <v>48893</v>
      </c>
      <c r="C229" s="28">
        <f t="shared" si="81"/>
        <v>15474.479166666668</v>
      </c>
      <c r="D229" s="23">
        <f t="shared" si="78"/>
        <v>103.64583333333394</v>
      </c>
    </row>
    <row r="230" spans="1:4" hidden="1" x14ac:dyDescent="0.25">
      <c r="A230" s="2">
        <v>153</v>
      </c>
      <c r="B230" s="36">
        <f t="shared" ca="1" si="79"/>
        <v>48923</v>
      </c>
      <c r="C230" s="28">
        <f t="shared" si="81"/>
        <v>15370.833333333334</v>
      </c>
      <c r="D230" s="23">
        <f t="shared" si="78"/>
        <v>103.64583333333212</v>
      </c>
    </row>
    <row r="231" spans="1:4" hidden="1" x14ac:dyDescent="0.25">
      <c r="A231" s="2">
        <v>154</v>
      </c>
      <c r="B231" s="36">
        <f t="shared" ca="1" si="79"/>
        <v>48954</v>
      </c>
      <c r="C231" s="28">
        <f t="shared" si="81"/>
        <v>15267.187500000002</v>
      </c>
      <c r="D231" s="23">
        <f t="shared" si="78"/>
        <v>103.64583333333394</v>
      </c>
    </row>
    <row r="232" spans="1:4" hidden="1" x14ac:dyDescent="0.25">
      <c r="A232" s="2">
        <v>155</v>
      </c>
      <c r="B232" s="36">
        <f t="shared" ca="1" si="79"/>
        <v>48985</v>
      </c>
      <c r="C232" s="28">
        <f t="shared" si="81"/>
        <v>15163.541666666668</v>
      </c>
      <c r="D232" s="23">
        <f t="shared" si="78"/>
        <v>103.64583333333394</v>
      </c>
    </row>
    <row r="233" spans="1:4" hidden="1" x14ac:dyDescent="0.25">
      <c r="A233" s="2">
        <v>156</v>
      </c>
      <c r="B233" s="36">
        <f t="shared" ca="1" si="79"/>
        <v>49013</v>
      </c>
      <c r="C233" s="28">
        <f t="shared" si="81"/>
        <v>15059.895833333334</v>
      </c>
      <c r="D233" s="23">
        <f t="shared" si="78"/>
        <v>103.64583333333212</v>
      </c>
    </row>
    <row r="234" spans="1:4" hidden="1" x14ac:dyDescent="0.25">
      <c r="A234" s="2">
        <v>157</v>
      </c>
      <c r="B234" s="36">
        <f t="shared" ca="1" si="79"/>
        <v>49044</v>
      </c>
      <c r="C234" s="28">
        <f t="shared" ref="C234:C245" si="82">V36</f>
        <v>14956.250000000002</v>
      </c>
      <c r="D234" s="23">
        <f t="shared" si="78"/>
        <v>103.64583333333394</v>
      </c>
    </row>
    <row r="235" spans="1:4" hidden="1" x14ac:dyDescent="0.25">
      <c r="A235" s="2">
        <v>158</v>
      </c>
      <c r="B235" s="36">
        <f t="shared" ca="1" si="79"/>
        <v>49074</v>
      </c>
      <c r="C235" s="28">
        <f t="shared" si="82"/>
        <v>14852.604166666668</v>
      </c>
      <c r="D235" s="23">
        <f t="shared" si="78"/>
        <v>103.64583333333394</v>
      </c>
    </row>
    <row r="236" spans="1:4" hidden="1" x14ac:dyDescent="0.25">
      <c r="A236" s="2">
        <v>159</v>
      </c>
      <c r="B236" s="36">
        <f t="shared" ca="1" si="79"/>
        <v>49105</v>
      </c>
      <c r="C236" s="28">
        <f t="shared" si="82"/>
        <v>14748.958333333334</v>
      </c>
      <c r="D236" s="23">
        <f t="shared" si="78"/>
        <v>103.64583333333212</v>
      </c>
    </row>
    <row r="237" spans="1:4" hidden="1" x14ac:dyDescent="0.25">
      <c r="A237" s="2">
        <v>160</v>
      </c>
      <c r="B237" s="36">
        <f t="shared" ca="1" si="79"/>
        <v>49135</v>
      </c>
      <c r="C237" s="28">
        <f t="shared" si="82"/>
        <v>14645.312500000002</v>
      </c>
      <c r="D237" s="23">
        <f t="shared" si="78"/>
        <v>103.64583333333394</v>
      </c>
    </row>
    <row r="238" spans="1:4" hidden="1" x14ac:dyDescent="0.25">
      <c r="A238" s="2">
        <v>161</v>
      </c>
      <c r="B238" s="36">
        <f t="shared" ca="1" si="79"/>
        <v>49166</v>
      </c>
      <c r="C238" s="28">
        <f t="shared" si="82"/>
        <v>14541.666666666668</v>
      </c>
      <c r="D238" s="23">
        <f t="shared" si="78"/>
        <v>103.64583333333394</v>
      </c>
    </row>
    <row r="239" spans="1:4" hidden="1" x14ac:dyDescent="0.25">
      <c r="A239" s="2">
        <v>162</v>
      </c>
      <c r="B239" s="36">
        <f t="shared" ca="1" si="79"/>
        <v>49197</v>
      </c>
      <c r="C239" s="28">
        <f t="shared" si="82"/>
        <v>14438.020833333334</v>
      </c>
      <c r="D239" s="23">
        <f t="shared" si="78"/>
        <v>103.64583333333394</v>
      </c>
    </row>
    <row r="240" spans="1:4" hidden="1" x14ac:dyDescent="0.25">
      <c r="A240" s="2">
        <v>163</v>
      </c>
      <c r="B240" s="36">
        <f t="shared" ca="1" si="79"/>
        <v>49227</v>
      </c>
      <c r="C240" s="28">
        <f t="shared" si="82"/>
        <v>14334.375</v>
      </c>
      <c r="D240" s="23">
        <f t="shared" si="78"/>
        <v>103.64583333333212</v>
      </c>
    </row>
    <row r="241" spans="1:4" hidden="1" x14ac:dyDescent="0.25">
      <c r="A241" s="2">
        <v>164</v>
      </c>
      <c r="B241" s="36">
        <f t="shared" ca="1" si="79"/>
        <v>49258</v>
      </c>
      <c r="C241" s="28">
        <f t="shared" si="82"/>
        <v>14230.729166666668</v>
      </c>
      <c r="D241" s="23">
        <f t="shared" si="78"/>
        <v>103.64583333333394</v>
      </c>
    </row>
    <row r="242" spans="1:4" hidden="1" x14ac:dyDescent="0.25">
      <c r="A242" s="2">
        <v>165</v>
      </c>
      <c r="B242" s="36">
        <f t="shared" ca="1" si="79"/>
        <v>49288</v>
      </c>
      <c r="C242" s="28">
        <f t="shared" si="82"/>
        <v>14127.083333333334</v>
      </c>
      <c r="D242" s="23">
        <f t="shared" si="78"/>
        <v>103.64583333333394</v>
      </c>
    </row>
    <row r="243" spans="1:4" hidden="1" x14ac:dyDescent="0.25">
      <c r="A243" s="2">
        <v>166</v>
      </c>
      <c r="B243" s="36">
        <f t="shared" ca="1" si="79"/>
        <v>49319</v>
      </c>
      <c r="C243" s="28">
        <f t="shared" si="82"/>
        <v>14023.4375</v>
      </c>
      <c r="D243" s="23">
        <f t="shared" si="78"/>
        <v>103.64583333333212</v>
      </c>
    </row>
    <row r="244" spans="1:4" hidden="1" x14ac:dyDescent="0.25">
      <c r="A244" s="2">
        <v>167</v>
      </c>
      <c r="B244" s="36">
        <f t="shared" ca="1" si="79"/>
        <v>49350</v>
      </c>
      <c r="C244" s="28">
        <f t="shared" si="82"/>
        <v>13919.791666666668</v>
      </c>
      <c r="D244" s="23">
        <f t="shared" si="78"/>
        <v>103.64583333333394</v>
      </c>
    </row>
    <row r="245" spans="1:4" hidden="1" x14ac:dyDescent="0.25">
      <c r="A245" s="2">
        <v>168</v>
      </c>
      <c r="B245" s="36">
        <f t="shared" ca="1" si="79"/>
        <v>49378</v>
      </c>
      <c r="C245" s="28">
        <f t="shared" si="82"/>
        <v>13816.145833333334</v>
      </c>
      <c r="D245" s="23">
        <f t="shared" si="78"/>
        <v>103.64583333333394</v>
      </c>
    </row>
    <row r="246" spans="1:4" hidden="1" x14ac:dyDescent="0.25">
      <c r="A246" s="2">
        <v>169</v>
      </c>
      <c r="B246" s="36">
        <f t="shared" ca="1" si="79"/>
        <v>49409</v>
      </c>
      <c r="C246" s="28">
        <f t="shared" ref="C246:C257" si="83">D51</f>
        <v>13712.5</v>
      </c>
      <c r="D246" s="23">
        <f t="shared" si="78"/>
        <v>103.64583333333212</v>
      </c>
    </row>
    <row r="247" spans="1:4" hidden="1" x14ac:dyDescent="0.25">
      <c r="A247" s="2">
        <v>170</v>
      </c>
      <c r="B247" s="36">
        <f t="shared" ca="1" si="79"/>
        <v>49439</v>
      </c>
      <c r="C247" s="28">
        <f t="shared" si="83"/>
        <v>13608.854166666668</v>
      </c>
      <c r="D247" s="23">
        <f t="shared" si="78"/>
        <v>103.64583333333394</v>
      </c>
    </row>
    <row r="248" spans="1:4" hidden="1" x14ac:dyDescent="0.25">
      <c r="A248" s="2">
        <v>171</v>
      </c>
      <c r="B248" s="36">
        <f t="shared" ca="1" si="79"/>
        <v>49470</v>
      </c>
      <c r="C248" s="28">
        <f t="shared" si="83"/>
        <v>13505.208333333334</v>
      </c>
      <c r="D248" s="23">
        <f t="shared" si="78"/>
        <v>103.64583333333394</v>
      </c>
    </row>
    <row r="249" spans="1:4" hidden="1" x14ac:dyDescent="0.25">
      <c r="A249" s="2">
        <v>172</v>
      </c>
      <c r="B249" s="36">
        <f t="shared" ca="1" si="79"/>
        <v>49500</v>
      </c>
      <c r="C249" s="28">
        <f t="shared" si="83"/>
        <v>13401.5625</v>
      </c>
      <c r="D249" s="23">
        <f t="shared" si="78"/>
        <v>103.64583333333212</v>
      </c>
    </row>
    <row r="250" spans="1:4" hidden="1" x14ac:dyDescent="0.25">
      <c r="A250" s="2">
        <v>173</v>
      </c>
      <c r="B250" s="36">
        <f t="shared" ca="1" si="79"/>
        <v>49531</v>
      </c>
      <c r="C250" s="28">
        <f t="shared" si="83"/>
        <v>13297.916666666668</v>
      </c>
      <c r="D250" s="23">
        <f t="shared" si="78"/>
        <v>103.64583333333394</v>
      </c>
    </row>
    <row r="251" spans="1:4" hidden="1" x14ac:dyDescent="0.25">
      <c r="A251" s="2">
        <v>174</v>
      </c>
      <c r="B251" s="36">
        <f t="shared" ca="1" si="79"/>
        <v>49562</v>
      </c>
      <c r="C251" s="28">
        <f t="shared" si="83"/>
        <v>13194.270833333334</v>
      </c>
      <c r="D251" s="23">
        <f t="shared" si="78"/>
        <v>103.64583333333394</v>
      </c>
    </row>
    <row r="252" spans="1:4" hidden="1" x14ac:dyDescent="0.25">
      <c r="A252" s="2">
        <v>175</v>
      </c>
      <c r="B252" s="36">
        <f t="shared" ca="1" si="79"/>
        <v>49592</v>
      </c>
      <c r="C252" s="28">
        <f t="shared" si="83"/>
        <v>13090.625</v>
      </c>
      <c r="D252" s="23">
        <f t="shared" si="78"/>
        <v>103.64583333333212</v>
      </c>
    </row>
    <row r="253" spans="1:4" hidden="1" x14ac:dyDescent="0.25">
      <c r="A253" s="2">
        <v>176</v>
      </c>
      <c r="B253" s="36">
        <f t="shared" ca="1" si="79"/>
        <v>49623</v>
      </c>
      <c r="C253" s="28">
        <f t="shared" si="83"/>
        <v>12986.979166666668</v>
      </c>
      <c r="D253" s="23">
        <f t="shared" si="78"/>
        <v>103.64583333333394</v>
      </c>
    </row>
    <row r="254" spans="1:4" hidden="1" x14ac:dyDescent="0.25">
      <c r="A254" s="2">
        <v>177</v>
      </c>
      <c r="B254" s="36">
        <f t="shared" ca="1" si="79"/>
        <v>49653</v>
      </c>
      <c r="C254" s="28">
        <f t="shared" si="83"/>
        <v>12883.333333333334</v>
      </c>
      <c r="D254" s="23">
        <f t="shared" si="78"/>
        <v>103.64583333333394</v>
      </c>
    </row>
    <row r="255" spans="1:4" hidden="1" x14ac:dyDescent="0.25">
      <c r="A255" s="2">
        <v>178</v>
      </c>
      <c r="B255" s="36">
        <f t="shared" ca="1" si="79"/>
        <v>49684</v>
      </c>
      <c r="C255" s="28">
        <f t="shared" si="83"/>
        <v>12779.6875</v>
      </c>
      <c r="D255" s="23">
        <f t="shared" si="78"/>
        <v>103.64583333333212</v>
      </c>
    </row>
    <row r="256" spans="1:4" hidden="1" x14ac:dyDescent="0.25">
      <c r="A256" s="2">
        <v>179</v>
      </c>
      <c r="B256" s="36">
        <f t="shared" ca="1" si="79"/>
        <v>49715</v>
      </c>
      <c r="C256" s="28">
        <f t="shared" si="83"/>
        <v>12676.041666666668</v>
      </c>
      <c r="D256" s="23">
        <f t="shared" si="78"/>
        <v>103.64583333333394</v>
      </c>
    </row>
    <row r="257" spans="1:4" hidden="1" x14ac:dyDescent="0.25">
      <c r="A257" s="2">
        <v>180</v>
      </c>
      <c r="B257" s="36">
        <f t="shared" ca="1" si="79"/>
        <v>49744</v>
      </c>
      <c r="C257" s="28">
        <f t="shared" si="83"/>
        <v>12572.395833333334</v>
      </c>
      <c r="D257" s="23">
        <f t="shared" si="78"/>
        <v>103.64583333333394</v>
      </c>
    </row>
    <row r="258" spans="1:4" hidden="1" x14ac:dyDescent="0.25">
      <c r="A258" s="2">
        <v>181</v>
      </c>
      <c r="B258" s="36">
        <f t="shared" ca="1" si="79"/>
        <v>49775</v>
      </c>
      <c r="C258" s="28">
        <f t="shared" ref="C258:C269" si="84">G51</f>
        <v>12468.75</v>
      </c>
      <c r="D258" s="23">
        <f t="shared" si="78"/>
        <v>103.64583333333212</v>
      </c>
    </row>
    <row r="259" spans="1:4" hidden="1" x14ac:dyDescent="0.25">
      <c r="A259" s="2">
        <v>182</v>
      </c>
      <c r="B259" s="36">
        <f t="shared" ca="1" si="79"/>
        <v>49805</v>
      </c>
      <c r="C259" s="28">
        <f t="shared" si="84"/>
        <v>12365.104166666668</v>
      </c>
      <c r="D259" s="23">
        <f t="shared" si="78"/>
        <v>103.64583333333394</v>
      </c>
    </row>
    <row r="260" spans="1:4" hidden="1" x14ac:dyDescent="0.25">
      <c r="A260" s="2">
        <v>183</v>
      </c>
      <c r="B260" s="36">
        <f t="shared" ca="1" si="79"/>
        <v>49836</v>
      </c>
      <c r="C260" s="28">
        <f t="shared" si="84"/>
        <v>12261.458333333334</v>
      </c>
      <c r="D260" s="23">
        <f t="shared" si="78"/>
        <v>103.64583333333394</v>
      </c>
    </row>
    <row r="261" spans="1:4" hidden="1" x14ac:dyDescent="0.25">
      <c r="A261" s="2">
        <v>184</v>
      </c>
      <c r="B261" s="36">
        <f t="shared" ca="1" si="79"/>
        <v>49866</v>
      </c>
      <c r="C261" s="28">
        <f t="shared" si="84"/>
        <v>12157.8125</v>
      </c>
      <c r="D261" s="23">
        <f t="shared" si="78"/>
        <v>103.64583333333212</v>
      </c>
    </row>
    <row r="262" spans="1:4" hidden="1" x14ac:dyDescent="0.25">
      <c r="A262" s="2">
        <v>185</v>
      </c>
      <c r="B262" s="36">
        <f t="shared" ca="1" si="79"/>
        <v>49897</v>
      </c>
      <c r="C262" s="28">
        <f t="shared" si="84"/>
        <v>12054.166666666668</v>
      </c>
      <c r="D262" s="23">
        <f t="shared" si="78"/>
        <v>103.64583333333394</v>
      </c>
    </row>
    <row r="263" spans="1:4" hidden="1" x14ac:dyDescent="0.25">
      <c r="A263" s="2">
        <v>186</v>
      </c>
      <c r="B263" s="36">
        <f t="shared" ca="1" si="79"/>
        <v>49928</v>
      </c>
      <c r="C263" s="28">
        <f t="shared" si="84"/>
        <v>11950.520833333334</v>
      </c>
      <c r="D263" s="23">
        <f t="shared" si="78"/>
        <v>103.64583333333394</v>
      </c>
    </row>
    <row r="264" spans="1:4" hidden="1" x14ac:dyDescent="0.25">
      <c r="A264" s="2">
        <v>187</v>
      </c>
      <c r="B264" s="36">
        <f t="shared" ca="1" si="79"/>
        <v>49958</v>
      </c>
      <c r="C264" s="28">
        <f t="shared" si="84"/>
        <v>11846.875</v>
      </c>
      <c r="D264" s="23">
        <f t="shared" si="78"/>
        <v>103.64583333333212</v>
      </c>
    </row>
    <row r="265" spans="1:4" hidden="1" x14ac:dyDescent="0.25">
      <c r="A265" s="2">
        <v>188</v>
      </c>
      <c r="B265" s="36">
        <f t="shared" ca="1" si="79"/>
        <v>49989</v>
      </c>
      <c r="C265" s="28">
        <f t="shared" si="84"/>
        <v>11743.229166666668</v>
      </c>
      <c r="D265" s="23">
        <f t="shared" si="78"/>
        <v>103.64583333333394</v>
      </c>
    </row>
    <row r="266" spans="1:4" hidden="1" x14ac:dyDescent="0.25">
      <c r="A266" s="2">
        <v>189</v>
      </c>
      <c r="B266" s="36">
        <f t="shared" ca="1" si="79"/>
        <v>50019</v>
      </c>
      <c r="C266" s="28">
        <f t="shared" si="84"/>
        <v>11639.583333333334</v>
      </c>
      <c r="D266" s="23">
        <f t="shared" si="78"/>
        <v>103.64583333333394</v>
      </c>
    </row>
    <row r="267" spans="1:4" hidden="1" x14ac:dyDescent="0.25">
      <c r="A267" s="2">
        <v>190</v>
      </c>
      <c r="B267" s="36">
        <f t="shared" ca="1" si="79"/>
        <v>50050</v>
      </c>
      <c r="C267" s="28">
        <f t="shared" si="84"/>
        <v>11535.9375</v>
      </c>
      <c r="D267" s="23">
        <f t="shared" si="78"/>
        <v>103.64583333333212</v>
      </c>
    </row>
    <row r="268" spans="1:4" hidden="1" x14ac:dyDescent="0.25">
      <c r="A268" s="2">
        <v>191</v>
      </c>
      <c r="B268" s="36">
        <f t="shared" ca="1" si="79"/>
        <v>50081</v>
      </c>
      <c r="C268" s="28">
        <f t="shared" si="84"/>
        <v>11432.291666666668</v>
      </c>
      <c r="D268" s="23">
        <f t="shared" si="78"/>
        <v>103.64583333333394</v>
      </c>
    </row>
    <row r="269" spans="1:4" hidden="1" x14ac:dyDescent="0.25">
      <c r="A269" s="2">
        <v>192</v>
      </c>
      <c r="B269" s="36">
        <f t="shared" ca="1" si="79"/>
        <v>50109</v>
      </c>
      <c r="C269" s="28">
        <f t="shared" si="84"/>
        <v>11328.645833333334</v>
      </c>
      <c r="D269" s="23">
        <f t="shared" si="78"/>
        <v>103.64583333333394</v>
      </c>
    </row>
    <row r="270" spans="1:4" hidden="1" x14ac:dyDescent="0.25">
      <c r="A270" s="2">
        <v>193</v>
      </c>
      <c r="B270" s="36">
        <f t="shared" ca="1" si="79"/>
        <v>50140</v>
      </c>
      <c r="C270" s="28">
        <f t="shared" ref="C270:C281" si="85">J51</f>
        <v>11225</v>
      </c>
      <c r="D270" s="23">
        <f t="shared" si="78"/>
        <v>103.64583333333212</v>
      </c>
    </row>
    <row r="271" spans="1:4" hidden="1" x14ac:dyDescent="0.25">
      <c r="A271" s="2">
        <v>194</v>
      </c>
      <c r="B271" s="36">
        <f t="shared" ca="1" si="79"/>
        <v>50170</v>
      </c>
      <c r="C271" s="28">
        <f t="shared" si="85"/>
        <v>11121.354166666668</v>
      </c>
      <c r="D271" s="23">
        <f t="shared" ref="D271:D317" si="86">C271-C272</f>
        <v>103.64583333333394</v>
      </c>
    </row>
    <row r="272" spans="1:4" hidden="1" x14ac:dyDescent="0.25">
      <c r="A272" s="2">
        <v>195</v>
      </c>
      <c r="B272" s="36">
        <f t="shared" ref="B272:B317" ca="1" si="87">EDATE(B271,1)</f>
        <v>50201</v>
      </c>
      <c r="C272" s="28">
        <f t="shared" si="85"/>
        <v>11017.708333333334</v>
      </c>
      <c r="D272" s="23">
        <f t="shared" si="86"/>
        <v>103.64583333333394</v>
      </c>
    </row>
    <row r="273" spans="1:4" hidden="1" x14ac:dyDescent="0.25">
      <c r="A273" s="2">
        <v>196</v>
      </c>
      <c r="B273" s="36">
        <f t="shared" ca="1" si="87"/>
        <v>50231</v>
      </c>
      <c r="C273" s="28">
        <f t="shared" si="85"/>
        <v>10914.0625</v>
      </c>
      <c r="D273" s="23">
        <f t="shared" si="86"/>
        <v>103.64583333333212</v>
      </c>
    </row>
    <row r="274" spans="1:4" hidden="1" x14ac:dyDescent="0.25">
      <c r="A274" s="2">
        <v>197</v>
      </c>
      <c r="B274" s="36">
        <f t="shared" ca="1" si="87"/>
        <v>50262</v>
      </c>
      <c r="C274" s="28">
        <f t="shared" si="85"/>
        <v>10810.416666666668</v>
      </c>
      <c r="D274" s="23">
        <f t="shared" si="86"/>
        <v>103.64583333333394</v>
      </c>
    </row>
    <row r="275" spans="1:4" hidden="1" x14ac:dyDescent="0.25">
      <c r="A275" s="2">
        <v>198</v>
      </c>
      <c r="B275" s="36">
        <f t="shared" ca="1" si="87"/>
        <v>50293</v>
      </c>
      <c r="C275" s="28">
        <f t="shared" si="85"/>
        <v>10706.770833333334</v>
      </c>
      <c r="D275" s="23">
        <f t="shared" si="86"/>
        <v>103.64583333333394</v>
      </c>
    </row>
    <row r="276" spans="1:4" hidden="1" x14ac:dyDescent="0.25">
      <c r="A276" s="2">
        <v>199</v>
      </c>
      <c r="B276" s="36">
        <f t="shared" ca="1" si="87"/>
        <v>50323</v>
      </c>
      <c r="C276" s="28">
        <f t="shared" si="85"/>
        <v>10603.125</v>
      </c>
      <c r="D276" s="23">
        <f t="shared" si="86"/>
        <v>103.64583333333212</v>
      </c>
    </row>
    <row r="277" spans="1:4" hidden="1" x14ac:dyDescent="0.25">
      <c r="A277" s="2">
        <v>200</v>
      </c>
      <c r="B277" s="36">
        <f t="shared" ca="1" si="87"/>
        <v>50354</v>
      </c>
      <c r="C277" s="28">
        <f t="shared" si="85"/>
        <v>10499.479166666668</v>
      </c>
      <c r="D277" s="23">
        <f t="shared" si="86"/>
        <v>103.64583333333394</v>
      </c>
    </row>
    <row r="278" spans="1:4" hidden="1" x14ac:dyDescent="0.25">
      <c r="A278" s="2">
        <v>201</v>
      </c>
      <c r="B278" s="36">
        <f t="shared" ca="1" si="87"/>
        <v>50384</v>
      </c>
      <c r="C278" s="28">
        <f t="shared" si="85"/>
        <v>10395.833333333334</v>
      </c>
      <c r="D278" s="23">
        <f t="shared" si="86"/>
        <v>103.64583333333394</v>
      </c>
    </row>
    <row r="279" spans="1:4" hidden="1" x14ac:dyDescent="0.25">
      <c r="A279" s="2">
        <v>202</v>
      </c>
      <c r="B279" s="36">
        <f t="shared" ca="1" si="87"/>
        <v>50415</v>
      </c>
      <c r="C279" s="28">
        <f t="shared" si="85"/>
        <v>10292.1875</v>
      </c>
      <c r="D279" s="23">
        <f t="shared" si="86"/>
        <v>103.64583333333212</v>
      </c>
    </row>
    <row r="280" spans="1:4" hidden="1" x14ac:dyDescent="0.25">
      <c r="A280" s="2">
        <v>203</v>
      </c>
      <c r="B280" s="36">
        <f t="shared" ca="1" si="87"/>
        <v>50446</v>
      </c>
      <c r="C280" s="28">
        <f t="shared" si="85"/>
        <v>10188.541666666668</v>
      </c>
      <c r="D280" s="23">
        <f t="shared" si="86"/>
        <v>103.64583333333394</v>
      </c>
    </row>
    <row r="281" spans="1:4" hidden="1" x14ac:dyDescent="0.25">
      <c r="A281" s="2">
        <v>204</v>
      </c>
      <c r="B281" s="36">
        <f t="shared" ca="1" si="87"/>
        <v>50474</v>
      </c>
      <c r="C281" s="28">
        <f t="shared" si="85"/>
        <v>10084.895833333334</v>
      </c>
      <c r="D281" s="23">
        <f t="shared" si="86"/>
        <v>103.64583333333394</v>
      </c>
    </row>
    <row r="282" spans="1:4" hidden="1" x14ac:dyDescent="0.25">
      <c r="A282" s="2">
        <v>205</v>
      </c>
      <c r="B282" s="36">
        <f t="shared" ca="1" si="87"/>
        <v>50505</v>
      </c>
      <c r="C282" s="28">
        <f>M51</f>
        <v>9981.25</v>
      </c>
      <c r="D282" s="23">
        <f t="shared" si="86"/>
        <v>103.64583333333212</v>
      </c>
    </row>
    <row r="283" spans="1:4" hidden="1" x14ac:dyDescent="0.25">
      <c r="A283" s="2">
        <v>206</v>
      </c>
      <c r="B283" s="36">
        <f t="shared" ca="1" si="87"/>
        <v>50535</v>
      </c>
      <c r="C283" s="28">
        <f t="shared" ref="C283:C293" si="88">M52</f>
        <v>9877.6041666666679</v>
      </c>
      <c r="D283" s="23">
        <f t="shared" si="86"/>
        <v>103.64583333333394</v>
      </c>
    </row>
    <row r="284" spans="1:4" hidden="1" x14ac:dyDescent="0.25">
      <c r="A284" s="2">
        <v>207</v>
      </c>
      <c r="B284" s="36">
        <f t="shared" ca="1" si="87"/>
        <v>50566</v>
      </c>
      <c r="C284" s="28">
        <f t="shared" si="88"/>
        <v>9773.9583333333339</v>
      </c>
      <c r="D284" s="23">
        <f t="shared" si="86"/>
        <v>103.64583333333394</v>
      </c>
    </row>
    <row r="285" spans="1:4" hidden="1" x14ac:dyDescent="0.25">
      <c r="A285" s="2">
        <v>208</v>
      </c>
      <c r="B285" s="36">
        <f t="shared" ca="1" si="87"/>
        <v>50596</v>
      </c>
      <c r="C285" s="28">
        <f t="shared" si="88"/>
        <v>9670.3125</v>
      </c>
      <c r="D285" s="23">
        <f t="shared" si="86"/>
        <v>103.64583333333212</v>
      </c>
    </row>
    <row r="286" spans="1:4" hidden="1" x14ac:dyDescent="0.25">
      <c r="A286" s="2">
        <v>209</v>
      </c>
      <c r="B286" s="36">
        <f t="shared" ca="1" si="87"/>
        <v>50627</v>
      </c>
      <c r="C286" s="28">
        <f t="shared" si="88"/>
        <v>9566.6666666666679</v>
      </c>
      <c r="D286" s="23">
        <f t="shared" si="86"/>
        <v>103.64583333333394</v>
      </c>
    </row>
    <row r="287" spans="1:4" hidden="1" x14ac:dyDescent="0.25">
      <c r="A287" s="2">
        <v>210</v>
      </c>
      <c r="B287" s="36">
        <f t="shared" ca="1" si="87"/>
        <v>50658</v>
      </c>
      <c r="C287" s="28">
        <f t="shared" si="88"/>
        <v>9463.0208333333339</v>
      </c>
      <c r="D287" s="23">
        <f t="shared" si="86"/>
        <v>103.64583333333394</v>
      </c>
    </row>
    <row r="288" spans="1:4" hidden="1" x14ac:dyDescent="0.25">
      <c r="A288" s="2">
        <v>211</v>
      </c>
      <c r="B288" s="36">
        <f t="shared" ca="1" si="87"/>
        <v>50688</v>
      </c>
      <c r="C288" s="28">
        <f t="shared" si="88"/>
        <v>9359.375</v>
      </c>
      <c r="D288" s="23">
        <f t="shared" si="86"/>
        <v>103.64583333333212</v>
      </c>
    </row>
    <row r="289" spans="1:4" hidden="1" x14ac:dyDescent="0.25">
      <c r="A289" s="2">
        <v>212</v>
      </c>
      <c r="B289" s="36">
        <f t="shared" ca="1" si="87"/>
        <v>50719</v>
      </c>
      <c r="C289" s="28">
        <f t="shared" si="88"/>
        <v>9255.7291666666679</v>
      </c>
      <c r="D289" s="23">
        <f t="shared" si="86"/>
        <v>103.64583333333394</v>
      </c>
    </row>
    <row r="290" spans="1:4" hidden="1" x14ac:dyDescent="0.25">
      <c r="A290" s="2">
        <v>213</v>
      </c>
      <c r="B290" s="36">
        <f t="shared" ca="1" si="87"/>
        <v>50749</v>
      </c>
      <c r="C290" s="28">
        <f t="shared" si="88"/>
        <v>9152.0833333333339</v>
      </c>
      <c r="D290" s="23">
        <f t="shared" si="86"/>
        <v>103.64583333333394</v>
      </c>
    </row>
    <row r="291" spans="1:4" hidden="1" x14ac:dyDescent="0.25">
      <c r="A291" s="2">
        <v>214</v>
      </c>
      <c r="B291" s="36">
        <f t="shared" ca="1" si="87"/>
        <v>50780</v>
      </c>
      <c r="C291" s="28">
        <f t="shared" si="88"/>
        <v>9048.4375</v>
      </c>
      <c r="D291" s="23">
        <f t="shared" si="86"/>
        <v>103.64583333333212</v>
      </c>
    </row>
    <row r="292" spans="1:4" hidden="1" x14ac:dyDescent="0.25">
      <c r="A292" s="2">
        <v>215</v>
      </c>
      <c r="B292" s="36">
        <f t="shared" ca="1" si="87"/>
        <v>50811</v>
      </c>
      <c r="C292" s="28">
        <f t="shared" si="88"/>
        <v>8944.7916666666679</v>
      </c>
      <c r="D292" s="23">
        <f t="shared" si="86"/>
        <v>103.64583333333394</v>
      </c>
    </row>
    <row r="293" spans="1:4" hidden="1" x14ac:dyDescent="0.25">
      <c r="A293" s="2">
        <v>216</v>
      </c>
      <c r="B293" s="36">
        <f t="shared" ca="1" si="87"/>
        <v>50839</v>
      </c>
      <c r="C293" s="28">
        <f t="shared" si="88"/>
        <v>8841.1458333333339</v>
      </c>
      <c r="D293" s="23">
        <f t="shared" si="86"/>
        <v>103.64583333333394</v>
      </c>
    </row>
    <row r="294" spans="1:4" hidden="1" x14ac:dyDescent="0.25">
      <c r="A294" s="2">
        <v>217</v>
      </c>
      <c r="B294" s="36">
        <f t="shared" ca="1" si="87"/>
        <v>50870</v>
      </c>
      <c r="C294" s="23">
        <f>P51</f>
        <v>8737.5</v>
      </c>
      <c r="D294" s="23">
        <f t="shared" si="86"/>
        <v>103.64583333333212</v>
      </c>
    </row>
    <row r="295" spans="1:4" hidden="1" x14ac:dyDescent="0.25">
      <c r="A295" s="2">
        <v>218</v>
      </c>
      <c r="B295" s="36">
        <f t="shared" ca="1" si="87"/>
        <v>50900</v>
      </c>
      <c r="C295" s="23">
        <f t="shared" ref="C295:C304" si="89">P52</f>
        <v>8633.8541666666679</v>
      </c>
      <c r="D295" s="23">
        <f t="shared" si="86"/>
        <v>103.64583333333394</v>
      </c>
    </row>
    <row r="296" spans="1:4" hidden="1" x14ac:dyDescent="0.25">
      <c r="A296" s="2">
        <v>219</v>
      </c>
      <c r="B296" s="36">
        <f t="shared" ca="1" si="87"/>
        <v>50931</v>
      </c>
      <c r="C296" s="23">
        <f t="shared" si="89"/>
        <v>8530.2083333333339</v>
      </c>
      <c r="D296" s="23">
        <f t="shared" si="86"/>
        <v>103.64583333333394</v>
      </c>
    </row>
    <row r="297" spans="1:4" hidden="1" x14ac:dyDescent="0.25">
      <c r="A297" s="2">
        <v>220</v>
      </c>
      <c r="B297" s="36">
        <f t="shared" ca="1" si="87"/>
        <v>50961</v>
      </c>
      <c r="C297" s="23">
        <f t="shared" si="89"/>
        <v>8426.5625</v>
      </c>
      <c r="D297" s="23">
        <f t="shared" si="86"/>
        <v>103.64583333333212</v>
      </c>
    </row>
    <row r="298" spans="1:4" hidden="1" x14ac:dyDescent="0.25">
      <c r="A298" s="2">
        <v>221</v>
      </c>
      <c r="B298" s="36">
        <f t="shared" ca="1" si="87"/>
        <v>50992</v>
      </c>
      <c r="C298" s="23">
        <f t="shared" si="89"/>
        <v>8322.9166666666679</v>
      </c>
      <c r="D298" s="23">
        <f t="shared" si="86"/>
        <v>103.64583333333394</v>
      </c>
    </row>
    <row r="299" spans="1:4" hidden="1" x14ac:dyDescent="0.25">
      <c r="A299" s="2">
        <v>222</v>
      </c>
      <c r="B299" s="36">
        <f t="shared" ca="1" si="87"/>
        <v>51023</v>
      </c>
      <c r="C299" s="23">
        <f t="shared" si="89"/>
        <v>8219.2708333333339</v>
      </c>
      <c r="D299" s="23">
        <f t="shared" si="86"/>
        <v>103.64583333333394</v>
      </c>
    </row>
    <row r="300" spans="1:4" hidden="1" x14ac:dyDescent="0.25">
      <c r="A300" s="2">
        <v>223</v>
      </c>
      <c r="B300" s="36">
        <f t="shared" ca="1" si="87"/>
        <v>51053</v>
      </c>
      <c r="C300" s="23">
        <f t="shared" si="89"/>
        <v>8115.625</v>
      </c>
      <c r="D300" s="23">
        <f t="shared" si="86"/>
        <v>103.64583333333303</v>
      </c>
    </row>
    <row r="301" spans="1:4" hidden="1" x14ac:dyDescent="0.25">
      <c r="A301" s="2">
        <v>224</v>
      </c>
      <c r="B301" s="36">
        <f t="shared" ca="1" si="87"/>
        <v>51084</v>
      </c>
      <c r="C301" s="23">
        <f t="shared" si="89"/>
        <v>8011.979166666667</v>
      </c>
      <c r="D301" s="23">
        <f t="shared" si="86"/>
        <v>103.64583333333303</v>
      </c>
    </row>
    <row r="302" spans="1:4" hidden="1" x14ac:dyDescent="0.25">
      <c r="A302" s="2">
        <v>225</v>
      </c>
      <c r="B302" s="36">
        <f t="shared" ca="1" si="87"/>
        <v>51114</v>
      </c>
      <c r="C302" s="23">
        <f t="shared" si="89"/>
        <v>7908.3333333333339</v>
      </c>
      <c r="D302" s="23">
        <f t="shared" si="86"/>
        <v>103.64583333333394</v>
      </c>
    </row>
    <row r="303" spans="1:4" hidden="1" x14ac:dyDescent="0.25">
      <c r="A303" s="2">
        <v>226</v>
      </c>
      <c r="B303" s="36">
        <f t="shared" ca="1" si="87"/>
        <v>51145</v>
      </c>
      <c r="C303" s="23">
        <f t="shared" si="89"/>
        <v>7804.6875</v>
      </c>
      <c r="D303" s="23">
        <f t="shared" si="86"/>
        <v>103.64583333333303</v>
      </c>
    </row>
    <row r="304" spans="1:4" hidden="1" x14ac:dyDescent="0.25">
      <c r="A304" s="2">
        <v>227</v>
      </c>
      <c r="B304" s="36">
        <f t="shared" ca="1" si="87"/>
        <v>51176</v>
      </c>
      <c r="C304" s="23">
        <f t="shared" si="89"/>
        <v>7701.041666666667</v>
      </c>
      <c r="D304" s="23">
        <f t="shared" si="86"/>
        <v>103.64583333333303</v>
      </c>
    </row>
    <row r="305" spans="1:4" hidden="1" x14ac:dyDescent="0.25">
      <c r="A305" s="2">
        <v>228</v>
      </c>
      <c r="B305" s="36">
        <f t="shared" ca="1" si="87"/>
        <v>51205</v>
      </c>
      <c r="C305" s="23">
        <f>P62</f>
        <v>7597.3958333333339</v>
      </c>
      <c r="D305" s="23">
        <f t="shared" si="86"/>
        <v>103.64583333333394</v>
      </c>
    </row>
    <row r="306" spans="1:4" hidden="1" x14ac:dyDescent="0.25">
      <c r="A306" s="2">
        <v>229</v>
      </c>
      <c r="B306" s="36">
        <f t="shared" ca="1" si="87"/>
        <v>51236</v>
      </c>
      <c r="C306" s="23">
        <f>S51</f>
        <v>7493.75</v>
      </c>
      <c r="D306" s="23">
        <f t="shared" si="86"/>
        <v>103.64583333333303</v>
      </c>
    </row>
    <row r="307" spans="1:4" hidden="1" x14ac:dyDescent="0.25">
      <c r="A307" s="2">
        <v>230</v>
      </c>
      <c r="B307" s="36">
        <f t="shared" ca="1" si="87"/>
        <v>51266</v>
      </c>
      <c r="C307" s="23">
        <f t="shared" ref="C307:C317" si="90">S52</f>
        <v>7390.104166666667</v>
      </c>
      <c r="D307" s="23">
        <f t="shared" si="86"/>
        <v>103.64583333333303</v>
      </c>
    </row>
    <row r="308" spans="1:4" hidden="1" x14ac:dyDescent="0.25">
      <c r="A308" s="2">
        <v>231</v>
      </c>
      <c r="B308" s="36">
        <f t="shared" ca="1" si="87"/>
        <v>51297</v>
      </c>
      <c r="C308" s="23">
        <f t="shared" si="90"/>
        <v>7286.4583333333339</v>
      </c>
      <c r="D308" s="23">
        <f t="shared" si="86"/>
        <v>103.64583333333394</v>
      </c>
    </row>
    <row r="309" spans="1:4" hidden="1" x14ac:dyDescent="0.25">
      <c r="A309" s="2">
        <v>232</v>
      </c>
      <c r="B309" s="36">
        <f t="shared" ca="1" si="87"/>
        <v>51327</v>
      </c>
      <c r="C309" s="23">
        <f t="shared" si="90"/>
        <v>7182.8125</v>
      </c>
      <c r="D309" s="23">
        <f t="shared" si="86"/>
        <v>103.64583333333303</v>
      </c>
    </row>
    <row r="310" spans="1:4" hidden="1" x14ac:dyDescent="0.25">
      <c r="A310" s="2">
        <v>233</v>
      </c>
      <c r="B310" s="36">
        <f t="shared" ca="1" si="87"/>
        <v>51358</v>
      </c>
      <c r="C310" s="23">
        <f t="shared" si="90"/>
        <v>7079.166666666667</v>
      </c>
      <c r="D310" s="23">
        <f t="shared" si="86"/>
        <v>103.64583333333394</v>
      </c>
    </row>
    <row r="311" spans="1:4" hidden="1" x14ac:dyDescent="0.25">
      <c r="A311" s="2">
        <v>234</v>
      </c>
      <c r="B311" s="36">
        <f t="shared" ca="1" si="87"/>
        <v>51389</v>
      </c>
      <c r="C311" s="23">
        <f t="shared" si="90"/>
        <v>6975.520833333333</v>
      </c>
      <c r="D311" s="23">
        <f t="shared" si="86"/>
        <v>103.64583333333303</v>
      </c>
    </row>
    <row r="312" spans="1:4" hidden="1" x14ac:dyDescent="0.25">
      <c r="A312" s="2">
        <v>235</v>
      </c>
      <c r="B312" s="36">
        <f t="shared" ca="1" si="87"/>
        <v>51419</v>
      </c>
      <c r="C312" s="23">
        <f t="shared" si="90"/>
        <v>6871.875</v>
      </c>
      <c r="D312" s="23">
        <f t="shared" si="86"/>
        <v>103.64583333333303</v>
      </c>
    </row>
    <row r="313" spans="1:4" hidden="1" x14ac:dyDescent="0.25">
      <c r="A313" s="2">
        <v>236</v>
      </c>
      <c r="B313" s="36">
        <f t="shared" ca="1" si="87"/>
        <v>51450</v>
      </c>
      <c r="C313" s="23">
        <f t="shared" si="90"/>
        <v>6768.229166666667</v>
      </c>
      <c r="D313" s="23">
        <f t="shared" si="86"/>
        <v>103.64583333333394</v>
      </c>
    </row>
    <row r="314" spans="1:4" hidden="1" x14ac:dyDescent="0.25">
      <c r="A314" s="2">
        <v>237</v>
      </c>
      <c r="B314" s="36">
        <f t="shared" ca="1" si="87"/>
        <v>51480</v>
      </c>
      <c r="C314" s="23">
        <f t="shared" si="90"/>
        <v>6664.583333333333</v>
      </c>
      <c r="D314" s="23">
        <f t="shared" si="86"/>
        <v>103.64583333333303</v>
      </c>
    </row>
    <row r="315" spans="1:4" hidden="1" x14ac:dyDescent="0.25">
      <c r="A315" s="2">
        <v>238</v>
      </c>
      <c r="B315" s="36">
        <f t="shared" ca="1" si="87"/>
        <v>51511</v>
      </c>
      <c r="C315" s="23">
        <f t="shared" si="90"/>
        <v>6560.9375</v>
      </c>
      <c r="D315" s="23">
        <f t="shared" si="86"/>
        <v>103.64583333333303</v>
      </c>
    </row>
    <row r="316" spans="1:4" hidden="1" x14ac:dyDescent="0.25">
      <c r="A316" s="2">
        <v>239</v>
      </c>
      <c r="B316" s="36">
        <f t="shared" ca="1" si="87"/>
        <v>51542</v>
      </c>
      <c r="C316" s="23">
        <f t="shared" si="90"/>
        <v>6457.291666666667</v>
      </c>
      <c r="D316" s="23">
        <f t="shared" si="86"/>
        <v>103.64583333333394</v>
      </c>
    </row>
    <row r="317" spans="1:4" hidden="1" x14ac:dyDescent="0.25">
      <c r="A317" s="2">
        <v>240</v>
      </c>
      <c r="B317" s="36">
        <f t="shared" ca="1" si="87"/>
        <v>51570</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0.4</v>
      </c>
      <c r="I6" s="85"/>
      <c r="J6" s="54"/>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1500000</v>
      </c>
      <c r="I7" s="86"/>
      <c r="J7" s="54"/>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54"/>
      <c r="K8" s="31"/>
      <c r="L8" s="31"/>
      <c r="M8" s="31"/>
      <c r="N8" s="31"/>
      <c r="O8" s="31"/>
      <c r="P8" s="2"/>
      <c r="Q8" s="2"/>
      <c r="S8" s="18"/>
      <c r="T8" s="18"/>
      <c r="U8" s="18"/>
      <c r="V8" s="18"/>
      <c r="W8" s="17"/>
      <c r="X8" s="1"/>
      <c r="Y8" s="1"/>
    </row>
    <row r="9" spans="1:28" x14ac:dyDescent="0.25">
      <c r="A9" s="89" t="s">
        <v>50</v>
      </c>
      <c r="B9" s="90"/>
      <c r="C9" s="90"/>
      <c r="D9" s="90"/>
      <c r="E9" s="90"/>
      <c r="F9" s="90"/>
      <c r="G9" s="90"/>
      <c r="H9" s="91">
        <v>0.115</v>
      </c>
      <c r="I9" s="92"/>
      <c r="J9" s="54"/>
      <c r="K9" s="31"/>
      <c r="L9" s="31"/>
      <c r="M9" s="31"/>
      <c r="N9" s="31"/>
      <c r="O9" s="31"/>
      <c r="P9" s="2"/>
      <c r="Q9" s="2"/>
      <c r="S9" s="18"/>
      <c r="T9" s="18"/>
      <c r="U9" s="18"/>
      <c r="V9" s="18"/>
      <c r="W9" s="24"/>
      <c r="X9" s="1"/>
      <c r="Y9" s="1"/>
    </row>
    <row r="10" spans="1:28" x14ac:dyDescent="0.25">
      <c r="A10" s="93" t="s">
        <v>51</v>
      </c>
      <c r="B10" s="94"/>
      <c r="C10" s="94"/>
      <c r="D10" s="94"/>
      <c r="E10" s="94"/>
      <c r="F10" s="94"/>
      <c r="G10" s="94"/>
      <c r="H10" s="95">
        <v>24</v>
      </c>
      <c r="I10" s="96"/>
      <c r="J10" s="54"/>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54"/>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216</v>
      </c>
      <c r="I12" s="96"/>
      <c r="J12" s="54"/>
      <c r="K12" s="31"/>
      <c r="L12" s="31"/>
      <c r="M12" s="31"/>
      <c r="N12" s="31"/>
      <c r="O12" s="31"/>
      <c r="P12" s="2"/>
      <c r="Q12" s="2"/>
      <c r="S12" s="18"/>
      <c r="T12" s="18"/>
      <c r="U12" s="18"/>
      <c r="V12" s="18"/>
      <c r="W12" s="24"/>
      <c r="X12" s="1"/>
      <c r="Y12" s="1"/>
    </row>
    <row r="13" spans="1:28" ht="21" customHeight="1"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6250</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2771012.5</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4271012.5</v>
      </c>
      <c r="J66" s="41"/>
      <c r="K66" s="41"/>
    </row>
    <row r="67" spans="1:11" ht="25.5" customHeight="1" x14ac:dyDescent="0.25">
      <c r="A67" s="124" t="s">
        <v>45</v>
      </c>
      <c r="B67" s="124"/>
      <c r="C67" s="124"/>
      <c r="D67" s="124"/>
      <c r="E67" s="124"/>
      <c r="F67" s="124"/>
      <c r="G67" s="124"/>
      <c r="H67" s="124"/>
      <c r="I67" s="52">
        <f ca="1">XIRR(C77:C317,B77:B317)</f>
        <v>0.18262808918952939</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-1486500</v>
      </c>
    </row>
    <row r="78" spans="1:11" hidden="1" x14ac:dyDescent="0.25">
      <c r="A78" s="4">
        <v>1</v>
      </c>
      <c r="B78" s="37">
        <f ca="1">EDATE(B77,1)</f>
        <v>44296</v>
      </c>
      <c r="C78" s="38">
        <f t="shared" ref="C78:C89" si="63">D21</f>
        <v>20625</v>
      </c>
      <c r="D78" s="23">
        <f>C78-C79</f>
        <v>59.895833333332121</v>
      </c>
    </row>
    <row r="79" spans="1:11" hidden="1" x14ac:dyDescent="0.25">
      <c r="A79" s="4">
        <v>2</v>
      </c>
      <c r="B79" s="37">
        <f ca="1">EDATE(B78,1)</f>
        <v>44326</v>
      </c>
      <c r="C79" s="38">
        <f t="shared" si="63"/>
        <v>20565.104166666668</v>
      </c>
      <c r="D79" s="23">
        <f t="shared" ref="D79:D142" si="64">C79-C80</f>
        <v>59.895833333332121</v>
      </c>
    </row>
    <row r="80" spans="1:11" hidden="1" x14ac:dyDescent="0.25">
      <c r="A80" s="4">
        <v>3</v>
      </c>
      <c r="B80" s="37">
        <f t="shared" ref="B80:B143" ca="1" si="65">EDATE(B79,1)</f>
        <v>44357</v>
      </c>
      <c r="C80" s="38">
        <f t="shared" si="63"/>
        <v>20505.208333333336</v>
      </c>
      <c r="D80" s="23">
        <f t="shared" si="64"/>
        <v>59.895833333335759</v>
      </c>
    </row>
    <row r="81" spans="1:4" hidden="1" x14ac:dyDescent="0.25">
      <c r="A81" s="4">
        <v>4</v>
      </c>
      <c r="B81" s="37">
        <f t="shared" ca="1" si="65"/>
        <v>44387</v>
      </c>
      <c r="C81" s="38">
        <f t="shared" si="63"/>
        <v>20445.3125</v>
      </c>
      <c r="D81" s="23">
        <f t="shared" si="64"/>
        <v>59.895833333332121</v>
      </c>
    </row>
    <row r="82" spans="1:4" hidden="1" x14ac:dyDescent="0.25">
      <c r="A82" s="4">
        <v>5</v>
      </c>
      <c r="B82" s="37">
        <f t="shared" ca="1" si="65"/>
        <v>44418</v>
      </c>
      <c r="C82" s="38">
        <f t="shared" si="63"/>
        <v>20385.416666666668</v>
      </c>
      <c r="D82" s="23">
        <f t="shared" si="64"/>
        <v>59.895833333332121</v>
      </c>
    </row>
    <row r="83" spans="1:4" hidden="1" x14ac:dyDescent="0.25">
      <c r="A83" s="4">
        <v>6</v>
      </c>
      <c r="B83" s="37">
        <f t="shared" ca="1" si="65"/>
        <v>44449</v>
      </c>
      <c r="C83" s="38">
        <f t="shared" si="63"/>
        <v>20325.520833333336</v>
      </c>
      <c r="D83" s="23">
        <f t="shared" si="64"/>
        <v>59.895833333335759</v>
      </c>
    </row>
    <row r="84" spans="1:4" hidden="1" x14ac:dyDescent="0.25">
      <c r="A84" s="4">
        <v>7</v>
      </c>
      <c r="B84" s="37">
        <f t="shared" ca="1" si="65"/>
        <v>44479</v>
      </c>
      <c r="C84" s="38">
        <f t="shared" si="63"/>
        <v>20265.625</v>
      </c>
      <c r="D84" s="23">
        <f t="shared" si="64"/>
        <v>59.895833333332121</v>
      </c>
    </row>
    <row r="85" spans="1:4" hidden="1" x14ac:dyDescent="0.25">
      <c r="A85" s="4">
        <v>8</v>
      </c>
      <c r="B85" s="37">
        <f t="shared" ca="1" si="65"/>
        <v>44510</v>
      </c>
      <c r="C85" s="38">
        <f t="shared" si="63"/>
        <v>20205.729166666668</v>
      </c>
      <c r="D85" s="23">
        <f t="shared" si="64"/>
        <v>59.895833333332121</v>
      </c>
    </row>
    <row r="86" spans="1:4" hidden="1" x14ac:dyDescent="0.25">
      <c r="A86" s="4">
        <v>9</v>
      </c>
      <c r="B86" s="37">
        <f t="shared" ca="1" si="65"/>
        <v>44540</v>
      </c>
      <c r="C86" s="38">
        <f t="shared" si="63"/>
        <v>20145.833333333336</v>
      </c>
      <c r="D86" s="23">
        <f t="shared" si="64"/>
        <v>59.895833333335759</v>
      </c>
    </row>
    <row r="87" spans="1:4" hidden="1" x14ac:dyDescent="0.25">
      <c r="A87" s="4">
        <v>10</v>
      </c>
      <c r="B87" s="37">
        <f t="shared" ca="1" si="65"/>
        <v>44571</v>
      </c>
      <c r="C87" s="38">
        <f t="shared" si="63"/>
        <v>20085.9375</v>
      </c>
      <c r="D87" s="23">
        <f t="shared" si="64"/>
        <v>59.895833333332121</v>
      </c>
    </row>
    <row r="88" spans="1:4" hidden="1" x14ac:dyDescent="0.25">
      <c r="A88" s="4">
        <v>11</v>
      </c>
      <c r="B88" s="37">
        <f t="shared" ca="1" si="65"/>
        <v>44602</v>
      </c>
      <c r="C88" s="38">
        <f t="shared" si="63"/>
        <v>20026.041666666668</v>
      </c>
      <c r="D88" s="23">
        <f t="shared" si="64"/>
        <v>59.895833333332121</v>
      </c>
    </row>
    <row r="89" spans="1:4" hidden="1" x14ac:dyDescent="0.25">
      <c r="A89" s="4">
        <v>12</v>
      </c>
      <c r="B89" s="37">
        <f t="shared" ca="1" si="65"/>
        <v>44630</v>
      </c>
      <c r="C89" s="38">
        <f t="shared" si="63"/>
        <v>19966.145833333336</v>
      </c>
      <c r="D89" s="23">
        <f t="shared" si="64"/>
        <v>59.895833333335759</v>
      </c>
    </row>
    <row r="90" spans="1:4" hidden="1" x14ac:dyDescent="0.25">
      <c r="A90" s="2">
        <v>13</v>
      </c>
      <c r="B90" s="36">
        <f t="shared" ca="1" si="65"/>
        <v>44661</v>
      </c>
      <c r="C90" s="23">
        <f t="shared" ref="C90:C101" si="66">G21</f>
        <v>19906.25</v>
      </c>
      <c r="D90" s="23">
        <f t="shared" si="64"/>
        <v>59.895833333332121</v>
      </c>
    </row>
    <row r="91" spans="1:4" hidden="1" x14ac:dyDescent="0.25">
      <c r="A91" s="2">
        <v>14</v>
      </c>
      <c r="B91" s="36">
        <f t="shared" ca="1" si="65"/>
        <v>44691</v>
      </c>
      <c r="C91" s="23">
        <f t="shared" si="66"/>
        <v>19846.354166666668</v>
      </c>
      <c r="D91" s="23">
        <f t="shared" si="64"/>
        <v>59.895833333332121</v>
      </c>
    </row>
    <row r="92" spans="1:4" hidden="1" x14ac:dyDescent="0.25">
      <c r="A92" s="2">
        <v>15</v>
      </c>
      <c r="B92" s="36">
        <f t="shared" ca="1" si="65"/>
        <v>44722</v>
      </c>
      <c r="C92" s="23">
        <f t="shared" si="66"/>
        <v>19786.458333333336</v>
      </c>
      <c r="D92" s="23">
        <f t="shared" si="64"/>
        <v>59.895833333335759</v>
      </c>
    </row>
    <row r="93" spans="1:4" hidden="1" x14ac:dyDescent="0.25">
      <c r="A93" s="2">
        <v>16</v>
      </c>
      <c r="B93" s="36">
        <f t="shared" ca="1" si="65"/>
        <v>44752</v>
      </c>
      <c r="C93" s="23">
        <f t="shared" si="66"/>
        <v>19726.5625</v>
      </c>
      <c r="D93" s="23">
        <f t="shared" si="64"/>
        <v>59.895833333332121</v>
      </c>
    </row>
    <row r="94" spans="1:4" hidden="1" x14ac:dyDescent="0.25">
      <c r="A94" s="2">
        <v>17</v>
      </c>
      <c r="B94" s="36">
        <f t="shared" ca="1" si="65"/>
        <v>44783</v>
      </c>
      <c r="C94" s="23">
        <f t="shared" si="66"/>
        <v>19666.666666666668</v>
      </c>
      <c r="D94" s="23">
        <f t="shared" si="64"/>
        <v>59.895833333332121</v>
      </c>
    </row>
    <row r="95" spans="1:4" hidden="1" x14ac:dyDescent="0.25">
      <c r="A95" s="2">
        <v>18</v>
      </c>
      <c r="B95" s="36">
        <f t="shared" ca="1" si="65"/>
        <v>44814</v>
      </c>
      <c r="C95" s="23">
        <f t="shared" si="66"/>
        <v>19606.770833333336</v>
      </c>
      <c r="D95" s="23">
        <f t="shared" si="64"/>
        <v>59.895833333335759</v>
      </c>
    </row>
    <row r="96" spans="1:4" hidden="1" x14ac:dyDescent="0.25">
      <c r="A96" s="2">
        <v>19</v>
      </c>
      <c r="B96" s="36">
        <f t="shared" ca="1" si="65"/>
        <v>44844</v>
      </c>
      <c r="C96" s="23">
        <f t="shared" si="66"/>
        <v>19546.875</v>
      </c>
      <c r="D96" s="23">
        <f t="shared" si="64"/>
        <v>59.895833333332121</v>
      </c>
    </row>
    <row r="97" spans="1:4" hidden="1" x14ac:dyDescent="0.25">
      <c r="A97" s="2">
        <v>20</v>
      </c>
      <c r="B97" s="36">
        <f t="shared" ca="1" si="65"/>
        <v>44875</v>
      </c>
      <c r="C97" s="23">
        <f t="shared" si="66"/>
        <v>19486.979166666668</v>
      </c>
      <c r="D97" s="23">
        <f t="shared" si="64"/>
        <v>59.895833333332121</v>
      </c>
    </row>
    <row r="98" spans="1:4" hidden="1" x14ac:dyDescent="0.25">
      <c r="A98" s="2">
        <v>21</v>
      </c>
      <c r="B98" s="36">
        <f t="shared" ca="1" si="65"/>
        <v>44905</v>
      </c>
      <c r="C98" s="23">
        <f t="shared" si="66"/>
        <v>19427.083333333336</v>
      </c>
      <c r="D98" s="23">
        <f t="shared" si="64"/>
        <v>59.895833333335759</v>
      </c>
    </row>
    <row r="99" spans="1:4" hidden="1" x14ac:dyDescent="0.25">
      <c r="A99" s="2">
        <v>22</v>
      </c>
      <c r="B99" s="36">
        <f t="shared" ca="1" si="65"/>
        <v>44936</v>
      </c>
      <c r="C99" s="23">
        <f t="shared" si="66"/>
        <v>19367.1875</v>
      </c>
      <c r="D99" s="23">
        <f t="shared" si="64"/>
        <v>59.895833333332121</v>
      </c>
    </row>
    <row r="100" spans="1:4" hidden="1" x14ac:dyDescent="0.25">
      <c r="A100" s="2">
        <v>23</v>
      </c>
      <c r="B100" s="36">
        <f t="shared" ca="1" si="65"/>
        <v>44967</v>
      </c>
      <c r="C100" s="23">
        <f t="shared" si="66"/>
        <v>19307.291666666668</v>
      </c>
      <c r="D100" s="23">
        <f t="shared" si="64"/>
        <v>59.895833333332121</v>
      </c>
    </row>
    <row r="101" spans="1:4" hidden="1" x14ac:dyDescent="0.25">
      <c r="A101" s="2">
        <v>24</v>
      </c>
      <c r="B101" s="36">
        <f t="shared" ca="1" si="65"/>
        <v>44995</v>
      </c>
      <c r="C101" s="23">
        <f t="shared" si="66"/>
        <v>19247.395833333336</v>
      </c>
      <c r="D101" s="23">
        <f t="shared" si="64"/>
        <v>-9390.1041666666679</v>
      </c>
    </row>
    <row r="102" spans="1:4" hidden="1" x14ac:dyDescent="0.25">
      <c r="A102" s="2">
        <v>25</v>
      </c>
      <c r="B102" s="36">
        <f t="shared" ca="1" si="65"/>
        <v>45026</v>
      </c>
      <c r="C102" s="23">
        <f t="shared" ref="C102:C113" si="67">J21</f>
        <v>28637.500000000004</v>
      </c>
      <c r="D102" s="23">
        <f t="shared" si="64"/>
        <v>103.64583333333576</v>
      </c>
    </row>
    <row r="103" spans="1:4" hidden="1" x14ac:dyDescent="0.25">
      <c r="A103" s="2">
        <v>26</v>
      </c>
      <c r="B103" s="36">
        <f t="shared" ca="1" si="65"/>
        <v>45056</v>
      </c>
      <c r="C103" s="23">
        <f t="shared" si="67"/>
        <v>28533.854166666668</v>
      </c>
      <c r="D103" s="23">
        <f t="shared" si="64"/>
        <v>103.64583333333212</v>
      </c>
    </row>
    <row r="104" spans="1:4" hidden="1" x14ac:dyDescent="0.25">
      <c r="A104" s="2">
        <v>27</v>
      </c>
      <c r="B104" s="36">
        <f t="shared" ca="1" si="65"/>
        <v>45087</v>
      </c>
      <c r="C104" s="23">
        <f t="shared" si="67"/>
        <v>28430.208333333336</v>
      </c>
      <c r="D104" s="23">
        <f t="shared" si="64"/>
        <v>103.64583333333212</v>
      </c>
    </row>
    <row r="105" spans="1:4" hidden="1" x14ac:dyDescent="0.25">
      <c r="A105" s="2">
        <v>28</v>
      </c>
      <c r="B105" s="36">
        <f t="shared" ca="1" si="65"/>
        <v>45117</v>
      </c>
      <c r="C105" s="23">
        <f t="shared" si="67"/>
        <v>28326.562500000004</v>
      </c>
      <c r="D105" s="23">
        <f t="shared" si="64"/>
        <v>103.64583333333576</v>
      </c>
    </row>
    <row r="106" spans="1:4" hidden="1" x14ac:dyDescent="0.25">
      <c r="A106" s="2">
        <v>29</v>
      </c>
      <c r="B106" s="36">
        <f t="shared" ca="1" si="65"/>
        <v>45148</v>
      </c>
      <c r="C106" s="23">
        <f t="shared" si="67"/>
        <v>28222.916666666668</v>
      </c>
      <c r="D106" s="23">
        <f t="shared" si="64"/>
        <v>103.64583333333212</v>
      </c>
    </row>
    <row r="107" spans="1:4" hidden="1" x14ac:dyDescent="0.25">
      <c r="A107" s="2">
        <v>30</v>
      </c>
      <c r="B107" s="36">
        <f t="shared" ca="1" si="65"/>
        <v>45179</v>
      </c>
      <c r="C107" s="23">
        <f t="shared" si="67"/>
        <v>28119.270833333336</v>
      </c>
      <c r="D107" s="23">
        <f t="shared" si="64"/>
        <v>103.64583333333212</v>
      </c>
    </row>
    <row r="108" spans="1:4" hidden="1" x14ac:dyDescent="0.25">
      <c r="A108" s="2">
        <v>31</v>
      </c>
      <c r="B108" s="36">
        <f t="shared" ca="1" si="65"/>
        <v>45209</v>
      </c>
      <c r="C108" s="23">
        <f t="shared" si="67"/>
        <v>28015.625000000004</v>
      </c>
      <c r="D108" s="23">
        <f t="shared" si="64"/>
        <v>103.64583333333576</v>
      </c>
    </row>
    <row r="109" spans="1:4" hidden="1" x14ac:dyDescent="0.25">
      <c r="A109" s="2">
        <v>32</v>
      </c>
      <c r="B109" s="36">
        <f t="shared" ca="1" si="65"/>
        <v>45240</v>
      </c>
      <c r="C109" s="23">
        <f t="shared" si="67"/>
        <v>27911.979166666668</v>
      </c>
      <c r="D109" s="23">
        <f t="shared" si="64"/>
        <v>103.64583333333212</v>
      </c>
    </row>
    <row r="110" spans="1:4" hidden="1" x14ac:dyDescent="0.25">
      <c r="A110" s="2">
        <v>33</v>
      </c>
      <c r="B110" s="36">
        <f t="shared" ca="1" si="65"/>
        <v>45270</v>
      </c>
      <c r="C110" s="23">
        <f t="shared" si="67"/>
        <v>27808.333333333336</v>
      </c>
      <c r="D110" s="23">
        <f t="shared" si="64"/>
        <v>103.64583333333212</v>
      </c>
    </row>
    <row r="111" spans="1:4" hidden="1" x14ac:dyDescent="0.25">
      <c r="A111" s="2">
        <v>34</v>
      </c>
      <c r="B111" s="36">
        <f t="shared" ca="1" si="65"/>
        <v>45301</v>
      </c>
      <c r="C111" s="23">
        <f t="shared" si="67"/>
        <v>27704.687500000004</v>
      </c>
      <c r="D111" s="23">
        <f t="shared" si="64"/>
        <v>103.64583333333576</v>
      </c>
    </row>
    <row r="112" spans="1:4" hidden="1" x14ac:dyDescent="0.25">
      <c r="A112" s="2">
        <v>35</v>
      </c>
      <c r="B112" s="36">
        <f t="shared" ca="1" si="65"/>
        <v>45332</v>
      </c>
      <c r="C112" s="23">
        <f t="shared" si="67"/>
        <v>27601.041666666668</v>
      </c>
      <c r="D112" s="23">
        <f t="shared" si="64"/>
        <v>103.64583333333212</v>
      </c>
    </row>
    <row r="113" spans="1:4" hidden="1" x14ac:dyDescent="0.25">
      <c r="A113" s="2">
        <v>36</v>
      </c>
      <c r="B113" s="36">
        <f t="shared" ca="1" si="65"/>
        <v>45361</v>
      </c>
      <c r="C113" s="23">
        <f t="shared" si="67"/>
        <v>27497.395833333336</v>
      </c>
      <c r="D113" s="23">
        <f t="shared" si="64"/>
        <v>103.64583333333212</v>
      </c>
    </row>
    <row r="114" spans="1:4" hidden="1" x14ac:dyDescent="0.25">
      <c r="A114" s="2">
        <v>37</v>
      </c>
      <c r="B114" s="36">
        <f t="shared" ca="1" si="65"/>
        <v>45392</v>
      </c>
      <c r="C114" s="23">
        <f t="shared" ref="C114:C125" si="68">M21</f>
        <v>27393.750000000004</v>
      </c>
      <c r="D114" s="23">
        <f t="shared" si="64"/>
        <v>103.64583333333576</v>
      </c>
    </row>
    <row r="115" spans="1:4" hidden="1" x14ac:dyDescent="0.25">
      <c r="A115" s="2">
        <v>38</v>
      </c>
      <c r="B115" s="36">
        <f t="shared" ca="1" si="65"/>
        <v>45422</v>
      </c>
      <c r="C115" s="23">
        <f t="shared" si="68"/>
        <v>27290.104166666668</v>
      </c>
      <c r="D115" s="23">
        <f t="shared" si="64"/>
        <v>103.64583333333212</v>
      </c>
    </row>
    <row r="116" spans="1:4" hidden="1" x14ac:dyDescent="0.25">
      <c r="A116" s="2">
        <v>39</v>
      </c>
      <c r="B116" s="36">
        <f t="shared" ca="1" si="65"/>
        <v>45453</v>
      </c>
      <c r="C116" s="23">
        <f t="shared" si="68"/>
        <v>27186.458333333336</v>
      </c>
      <c r="D116" s="23">
        <f t="shared" si="64"/>
        <v>103.64583333333212</v>
      </c>
    </row>
    <row r="117" spans="1:4" hidden="1" x14ac:dyDescent="0.25">
      <c r="A117" s="2">
        <v>40</v>
      </c>
      <c r="B117" s="36">
        <f t="shared" ca="1" si="65"/>
        <v>45483</v>
      </c>
      <c r="C117" s="23">
        <f t="shared" si="68"/>
        <v>27082.812500000004</v>
      </c>
      <c r="D117" s="23">
        <f t="shared" si="64"/>
        <v>103.64583333333576</v>
      </c>
    </row>
    <row r="118" spans="1:4" hidden="1" x14ac:dyDescent="0.25">
      <c r="A118" s="2">
        <v>41</v>
      </c>
      <c r="B118" s="36">
        <f t="shared" ca="1" si="65"/>
        <v>45514</v>
      </c>
      <c r="C118" s="23">
        <f t="shared" si="68"/>
        <v>26979.166666666668</v>
      </c>
      <c r="D118" s="23">
        <f t="shared" si="64"/>
        <v>103.64583333333212</v>
      </c>
    </row>
    <row r="119" spans="1:4" hidden="1" x14ac:dyDescent="0.25">
      <c r="A119" s="2">
        <v>42</v>
      </c>
      <c r="B119" s="36">
        <f t="shared" ca="1" si="65"/>
        <v>45545</v>
      </c>
      <c r="C119" s="23">
        <f t="shared" si="68"/>
        <v>26875.520833333336</v>
      </c>
      <c r="D119" s="23">
        <f t="shared" si="64"/>
        <v>103.64583333333212</v>
      </c>
    </row>
    <row r="120" spans="1:4" hidden="1" x14ac:dyDescent="0.25">
      <c r="A120" s="2">
        <v>43</v>
      </c>
      <c r="B120" s="36">
        <f t="shared" ca="1" si="65"/>
        <v>45575</v>
      </c>
      <c r="C120" s="23">
        <f t="shared" si="68"/>
        <v>26771.875000000004</v>
      </c>
      <c r="D120" s="23">
        <f t="shared" si="64"/>
        <v>103.64583333333576</v>
      </c>
    </row>
    <row r="121" spans="1:4" hidden="1" x14ac:dyDescent="0.25">
      <c r="A121" s="2">
        <v>44</v>
      </c>
      <c r="B121" s="36">
        <f t="shared" ca="1" si="65"/>
        <v>45606</v>
      </c>
      <c r="C121" s="23">
        <f t="shared" si="68"/>
        <v>26668.229166666668</v>
      </c>
      <c r="D121" s="23">
        <f t="shared" si="64"/>
        <v>103.64583333333212</v>
      </c>
    </row>
    <row r="122" spans="1:4" hidden="1" x14ac:dyDescent="0.25">
      <c r="A122" s="2">
        <v>45</v>
      </c>
      <c r="B122" s="36">
        <f t="shared" ca="1" si="65"/>
        <v>45636</v>
      </c>
      <c r="C122" s="23">
        <f t="shared" si="68"/>
        <v>26564.583333333336</v>
      </c>
      <c r="D122" s="23">
        <f t="shared" si="64"/>
        <v>103.64583333333212</v>
      </c>
    </row>
    <row r="123" spans="1:4" hidden="1" x14ac:dyDescent="0.25">
      <c r="A123" s="2">
        <v>46</v>
      </c>
      <c r="B123" s="36">
        <f t="shared" ca="1" si="65"/>
        <v>45667</v>
      </c>
      <c r="C123" s="23">
        <f t="shared" si="68"/>
        <v>26460.937500000004</v>
      </c>
      <c r="D123" s="23">
        <f t="shared" si="64"/>
        <v>103.64583333333576</v>
      </c>
    </row>
    <row r="124" spans="1:4" hidden="1" x14ac:dyDescent="0.25">
      <c r="A124" s="2">
        <v>47</v>
      </c>
      <c r="B124" s="36">
        <f t="shared" ca="1" si="65"/>
        <v>45698</v>
      </c>
      <c r="C124" s="23">
        <f t="shared" si="68"/>
        <v>26357.291666666668</v>
      </c>
      <c r="D124" s="23">
        <f t="shared" si="64"/>
        <v>103.64583333333212</v>
      </c>
    </row>
    <row r="125" spans="1:4" hidden="1" x14ac:dyDescent="0.25">
      <c r="A125" s="2">
        <v>48</v>
      </c>
      <c r="B125" s="36">
        <f t="shared" ca="1" si="65"/>
        <v>45726</v>
      </c>
      <c r="C125" s="23">
        <f t="shared" si="68"/>
        <v>26253.645833333336</v>
      </c>
      <c r="D125" s="23">
        <f t="shared" si="64"/>
        <v>103.64583333333212</v>
      </c>
    </row>
    <row r="126" spans="1:4" hidden="1" x14ac:dyDescent="0.25">
      <c r="A126" s="2">
        <v>49</v>
      </c>
      <c r="B126" s="36">
        <f t="shared" ca="1" si="65"/>
        <v>45757</v>
      </c>
      <c r="C126" s="23">
        <f t="shared" ref="C126:C137" si="69">P21</f>
        <v>26150.000000000004</v>
      </c>
      <c r="D126" s="23">
        <f t="shared" si="64"/>
        <v>103.64583333333576</v>
      </c>
    </row>
    <row r="127" spans="1:4" hidden="1" x14ac:dyDescent="0.25">
      <c r="A127" s="2">
        <v>50</v>
      </c>
      <c r="B127" s="36">
        <f t="shared" ca="1" si="65"/>
        <v>45787</v>
      </c>
      <c r="C127" s="23">
        <f t="shared" si="69"/>
        <v>26046.354166666668</v>
      </c>
      <c r="D127" s="23">
        <f t="shared" si="64"/>
        <v>103.64583333333212</v>
      </c>
    </row>
    <row r="128" spans="1:4" hidden="1" x14ac:dyDescent="0.25">
      <c r="A128" s="2">
        <v>51</v>
      </c>
      <c r="B128" s="36">
        <f t="shared" ca="1" si="65"/>
        <v>45818</v>
      </c>
      <c r="C128" s="23">
        <f t="shared" si="69"/>
        <v>25942.708333333336</v>
      </c>
      <c r="D128" s="23">
        <f t="shared" si="64"/>
        <v>103.64583333333212</v>
      </c>
    </row>
    <row r="129" spans="1:4" hidden="1" x14ac:dyDescent="0.25">
      <c r="A129" s="2">
        <v>52</v>
      </c>
      <c r="B129" s="36">
        <f t="shared" ca="1" si="65"/>
        <v>45848</v>
      </c>
      <c r="C129" s="23">
        <f t="shared" si="69"/>
        <v>25839.062500000004</v>
      </c>
      <c r="D129" s="23">
        <f t="shared" si="64"/>
        <v>103.64583333333576</v>
      </c>
    </row>
    <row r="130" spans="1:4" hidden="1" x14ac:dyDescent="0.25">
      <c r="A130" s="2">
        <v>53</v>
      </c>
      <c r="B130" s="36">
        <f t="shared" ca="1" si="65"/>
        <v>45879</v>
      </c>
      <c r="C130" s="23">
        <f t="shared" si="69"/>
        <v>25735.416666666668</v>
      </c>
      <c r="D130" s="23">
        <f t="shared" si="64"/>
        <v>103.64583333333212</v>
      </c>
    </row>
    <row r="131" spans="1:4" hidden="1" x14ac:dyDescent="0.25">
      <c r="A131" s="2">
        <v>54</v>
      </c>
      <c r="B131" s="36">
        <f t="shared" ca="1" si="65"/>
        <v>45910</v>
      </c>
      <c r="C131" s="23">
        <f t="shared" si="69"/>
        <v>25631.770833333336</v>
      </c>
      <c r="D131" s="23">
        <f t="shared" si="64"/>
        <v>103.64583333333212</v>
      </c>
    </row>
    <row r="132" spans="1:4" hidden="1" x14ac:dyDescent="0.25">
      <c r="A132" s="2">
        <v>55</v>
      </c>
      <c r="B132" s="36">
        <f t="shared" ca="1" si="65"/>
        <v>45940</v>
      </c>
      <c r="C132" s="23">
        <f t="shared" si="69"/>
        <v>25528.125000000004</v>
      </c>
      <c r="D132" s="23">
        <f t="shared" si="64"/>
        <v>103.64583333333576</v>
      </c>
    </row>
    <row r="133" spans="1:4" hidden="1" x14ac:dyDescent="0.25">
      <c r="A133" s="2">
        <v>56</v>
      </c>
      <c r="B133" s="36">
        <f t="shared" ca="1" si="65"/>
        <v>45971</v>
      </c>
      <c r="C133" s="23">
        <f t="shared" si="69"/>
        <v>25424.479166666668</v>
      </c>
      <c r="D133" s="23">
        <f t="shared" si="64"/>
        <v>103.64583333333212</v>
      </c>
    </row>
    <row r="134" spans="1:4" hidden="1" x14ac:dyDescent="0.25">
      <c r="A134" s="2">
        <v>57</v>
      </c>
      <c r="B134" s="36">
        <f t="shared" ca="1" si="65"/>
        <v>46001</v>
      </c>
      <c r="C134" s="23">
        <f t="shared" si="69"/>
        <v>25320.833333333336</v>
      </c>
      <c r="D134" s="23">
        <f t="shared" si="64"/>
        <v>103.64583333333212</v>
      </c>
    </row>
    <row r="135" spans="1:4" hidden="1" x14ac:dyDescent="0.25">
      <c r="A135" s="2">
        <v>58</v>
      </c>
      <c r="B135" s="36">
        <f t="shared" ca="1" si="65"/>
        <v>46032</v>
      </c>
      <c r="C135" s="23">
        <f t="shared" si="69"/>
        <v>25217.187500000004</v>
      </c>
      <c r="D135" s="23">
        <f t="shared" si="64"/>
        <v>103.64583333333576</v>
      </c>
    </row>
    <row r="136" spans="1:4" hidden="1" x14ac:dyDescent="0.25">
      <c r="A136" s="2">
        <v>59</v>
      </c>
      <c r="B136" s="36">
        <f t="shared" ca="1" si="65"/>
        <v>46063</v>
      </c>
      <c r="C136" s="23">
        <f t="shared" si="69"/>
        <v>25113.541666666668</v>
      </c>
      <c r="D136" s="23">
        <f t="shared" si="64"/>
        <v>103.64583333333212</v>
      </c>
    </row>
    <row r="137" spans="1:4" hidden="1" x14ac:dyDescent="0.25">
      <c r="A137" s="2">
        <v>60</v>
      </c>
      <c r="B137" s="36">
        <f t="shared" ca="1" si="65"/>
        <v>46091</v>
      </c>
      <c r="C137" s="23">
        <f t="shared" si="69"/>
        <v>25009.895833333336</v>
      </c>
      <c r="D137" s="23">
        <f t="shared" si="64"/>
        <v>103.64583333333212</v>
      </c>
    </row>
    <row r="138" spans="1:4" hidden="1" x14ac:dyDescent="0.25">
      <c r="A138" s="2">
        <v>61</v>
      </c>
      <c r="B138" s="36">
        <f t="shared" ca="1" si="65"/>
        <v>46122</v>
      </c>
      <c r="C138" s="23">
        <f t="shared" ref="C138:C149" si="70">S21</f>
        <v>24906.250000000004</v>
      </c>
      <c r="D138" s="23">
        <f t="shared" si="64"/>
        <v>103.64583333333576</v>
      </c>
    </row>
    <row r="139" spans="1:4" hidden="1" x14ac:dyDescent="0.25">
      <c r="A139" s="2">
        <v>62</v>
      </c>
      <c r="B139" s="36">
        <f t="shared" ca="1" si="65"/>
        <v>46152</v>
      </c>
      <c r="C139" s="23">
        <f t="shared" si="70"/>
        <v>24802.604166666668</v>
      </c>
      <c r="D139" s="23">
        <f t="shared" si="64"/>
        <v>103.64583333333212</v>
      </c>
    </row>
    <row r="140" spans="1:4" hidden="1" x14ac:dyDescent="0.25">
      <c r="A140" s="2">
        <v>63</v>
      </c>
      <c r="B140" s="36">
        <f t="shared" ca="1" si="65"/>
        <v>46183</v>
      </c>
      <c r="C140" s="23">
        <f t="shared" si="70"/>
        <v>24698.958333333336</v>
      </c>
      <c r="D140" s="23">
        <f t="shared" si="64"/>
        <v>103.64583333333212</v>
      </c>
    </row>
    <row r="141" spans="1:4" hidden="1" x14ac:dyDescent="0.25">
      <c r="A141" s="2">
        <v>64</v>
      </c>
      <c r="B141" s="36">
        <f t="shared" ca="1" si="65"/>
        <v>46213</v>
      </c>
      <c r="C141" s="23">
        <f t="shared" si="70"/>
        <v>24595.312500000004</v>
      </c>
      <c r="D141" s="23">
        <f t="shared" si="64"/>
        <v>103.64583333333576</v>
      </c>
    </row>
    <row r="142" spans="1:4" hidden="1" x14ac:dyDescent="0.25">
      <c r="A142" s="2">
        <v>65</v>
      </c>
      <c r="B142" s="36">
        <f t="shared" ca="1" si="65"/>
        <v>46244</v>
      </c>
      <c r="C142" s="23">
        <f t="shared" si="70"/>
        <v>24491.666666666668</v>
      </c>
      <c r="D142" s="23">
        <f t="shared" si="64"/>
        <v>103.64583333333212</v>
      </c>
    </row>
    <row r="143" spans="1:4" hidden="1" x14ac:dyDescent="0.25">
      <c r="A143" s="2">
        <v>66</v>
      </c>
      <c r="B143" s="36">
        <f t="shared" ca="1" si="65"/>
        <v>46275</v>
      </c>
      <c r="C143" s="23">
        <f t="shared" si="70"/>
        <v>24388.020833333336</v>
      </c>
      <c r="D143" s="23">
        <f t="shared" ref="D143:D206" si="71">C143-C144</f>
        <v>103.64583333333212</v>
      </c>
    </row>
    <row r="144" spans="1:4" hidden="1" x14ac:dyDescent="0.25">
      <c r="A144" s="2">
        <v>67</v>
      </c>
      <c r="B144" s="36">
        <f t="shared" ref="B144:B207" ca="1" si="72">EDATE(B143,1)</f>
        <v>46305</v>
      </c>
      <c r="C144" s="23">
        <f t="shared" si="70"/>
        <v>24284.375000000004</v>
      </c>
      <c r="D144" s="23">
        <f t="shared" si="71"/>
        <v>103.64583333333576</v>
      </c>
    </row>
    <row r="145" spans="1:4" hidden="1" x14ac:dyDescent="0.25">
      <c r="A145" s="2">
        <v>68</v>
      </c>
      <c r="B145" s="36">
        <f t="shared" ca="1" si="72"/>
        <v>46336</v>
      </c>
      <c r="C145" s="23">
        <f t="shared" si="70"/>
        <v>24180.729166666668</v>
      </c>
      <c r="D145" s="23">
        <f t="shared" si="71"/>
        <v>103.64583333333212</v>
      </c>
    </row>
    <row r="146" spans="1:4" hidden="1" x14ac:dyDescent="0.25">
      <c r="A146" s="2">
        <v>69</v>
      </c>
      <c r="B146" s="36">
        <f t="shared" ca="1" si="72"/>
        <v>46366</v>
      </c>
      <c r="C146" s="23">
        <f t="shared" si="70"/>
        <v>24077.083333333336</v>
      </c>
      <c r="D146" s="23">
        <f t="shared" si="71"/>
        <v>103.64583333333212</v>
      </c>
    </row>
    <row r="147" spans="1:4" hidden="1" x14ac:dyDescent="0.25">
      <c r="A147" s="2">
        <v>70</v>
      </c>
      <c r="B147" s="36">
        <f t="shared" ca="1" si="72"/>
        <v>46397</v>
      </c>
      <c r="C147" s="23">
        <f t="shared" si="70"/>
        <v>23973.437500000004</v>
      </c>
      <c r="D147" s="23">
        <f t="shared" si="71"/>
        <v>103.64583333333576</v>
      </c>
    </row>
    <row r="148" spans="1:4" hidden="1" x14ac:dyDescent="0.25">
      <c r="A148" s="2">
        <v>71</v>
      </c>
      <c r="B148" s="36">
        <f t="shared" ca="1" si="72"/>
        <v>46428</v>
      </c>
      <c r="C148" s="23">
        <f t="shared" si="70"/>
        <v>23869.791666666668</v>
      </c>
      <c r="D148" s="23">
        <f t="shared" si="71"/>
        <v>103.64583333333212</v>
      </c>
    </row>
    <row r="149" spans="1:4" hidden="1" x14ac:dyDescent="0.25">
      <c r="A149" s="2">
        <v>72</v>
      </c>
      <c r="B149" s="36">
        <f t="shared" ca="1" si="72"/>
        <v>46456</v>
      </c>
      <c r="C149" s="23">
        <f t="shared" si="70"/>
        <v>23766.145833333336</v>
      </c>
      <c r="D149" s="23">
        <f t="shared" si="71"/>
        <v>103.64583333333212</v>
      </c>
    </row>
    <row r="150" spans="1:4" hidden="1" x14ac:dyDescent="0.25">
      <c r="A150" s="2">
        <v>73</v>
      </c>
      <c r="B150" s="36">
        <f t="shared" ca="1" si="72"/>
        <v>46487</v>
      </c>
      <c r="C150" s="23">
        <f t="shared" ref="C150:C161" si="73">V21</f>
        <v>23662.500000000004</v>
      </c>
      <c r="D150" s="23">
        <f t="shared" si="71"/>
        <v>103.64583333333576</v>
      </c>
    </row>
    <row r="151" spans="1:4" hidden="1" x14ac:dyDescent="0.25">
      <c r="A151" s="2">
        <v>74</v>
      </c>
      <c r="B151" s="36">
        <f t="shared" ca="1" si="72"/>
        <v>46517</v>
      </c>
      <c r="C151" s="23">
        <f t="shared" si="73"/>
        <v>23558.854166666668</v>
      </c>
      <c r="D151" s="23">
        <f t="shared" si="71"/>
        <v>103.64583333333212</v>
      </c>
    </row>
    <row r="152" spans="1:4" hidden="1" x14ac:dyDescent="0.25">
      <c r="A152" s="2">
        <v>75</v>
      </c>
      <c r="B152" s="36">
        <f t="shared" ca="1" si="72"/>
        <v>46548</v>
      </c>
      <c r="C152" s="23">
        <f t="shared" si="73"/>
        <v>23455.208333333336</v>
      </c>
      <c r="D152" s="23">
        <f t="shared" si="71"/>
        <v>103.64583333333212</v>
      </c>
    </row>
    <row r="153" spans="1:4" hidden="1" x14ac:dyDescent="0.25">
      <c r="A153" s="2">
        <v>76</v>
      </c>
      <c r="B153" s="36">
        <f t="shared" ca="1" si="72"/>
        <v>46578</v>
      </c>
      <c r="C153" s="23">
        <f t="shared" si="73"/>
        <v>23351.562500000004</v>
      </c>
      <c r="D153" s="23">
        <f t="shared" si="71"/>
        <v>103.64583333333576</v>
      </c>
    </row>
    <row r="154" spans="1:4" hidden="1" x14ac:dyDescent="0.25">
      <c r="A154" s="2">
        <v>77</v>
      </c>
      <c r="B154" s="36">
        <f t="shared" ca="1" si="72"/>
        <v>46609</v>
      </c>
      <c r="C154" s="23">
        <f t="shared" si="73"/>
        <v>23247.916666666668</v>
      </c>
      <c r="D154" s="23">
        <f t="shared" si="71"/>
        <v>103.64583333333212</v>
      </c>
    </row>
    <row r="155" spans="1:4" hidden="1" x14ac:dyDescent="0.25">
      <c r="A155" s="2">
        <v>78</v>
      </c>
      <c r="B155" s="36">
        <f t="shared" ca="1" si="72"/>
        <v>46640</v>
      </c>
      <c r="C155" s="23">
        <f t="shared" si="73"/>
        <v>23144.270833333336</v>
      </c>
      <c r="D155" s="23">
        <f t="shared" si="71"/>
        <v>103.64583333333212</v>
      </c>
    </row>
    <row r="156" spans="1:4" hidden="1" x14ac:dyDescent="0.25">
      <c r="A156" s="2">
        <v>79</v>
      </c>
      <c r="B156" s="36">
        <f t="shared" ca="1" si="72"/>
        <v>46670</v>
      </c>
      <c r="C156" s="23">
        <f t="shared" si="73"/>
        <v>23040.625000000004</v>
      </c>
      <c r="D156" s="23">
        <f t="shared" si="71"/>
        <v>103.64583333333576</v>
      </c>
    </row>
    <row r="157" spans="1:4" hidden="1" x14ac:dyDescent="0.25">
      <c r="A157" s="2">
        <v>80</v>
      </c>
      <c r="B157" s="36">
        <f t="shared" ca="1" si="72"/>
        <v>46701</v>
      </c>
      <c r="C157" s="23">
        <f t="shared" si="73"/>
        <v>22936.979166666668</v>
      </c>
      <c r="D157" s="23">
        <f t="shared" si="71"/>
        <v>103.64583333333212</v>
      </c>
    </row>
    <row r="158" spans="1:4" hidden="1" x14ac:dyDescent="0.25">
      <c r="A158" s="2">
        <v>81</v>
      </c>
      <c r="B158" s="36">
        <f t="shared" ca="1" si="72"/>
        <v>46731</v>
      </c>
      <c r="C158" s="23">
        <f t="shared" si="73"/>
        <v>22833.333333333336</v>
      </c>
      <c r="D158" s="23">
        <f t="shared" si="71"/>
        <v>103.64583333333212</v>
      </c>
    </row>
    <row r="159" spans="1:4" hidden="1" x14ac:dyDescent="0.25">
      <c r="A159" s="2">
        <v>82</v>
      </c>
      <c r="B159" s="36">
        <f t="shared" ca="1" si="72"/>
        <v>46762</v>
      </c>
      <c r="C159" s="23">
        <f t="shared" si="73"/>
        <v>22729.687500000004</v>
      </c>
      <c r="D159" s="23">
        <f t="shared" si="71"/>
        <v>103.64583333333576</v>
      </c>
    </row>
    <row r="160" spans="1:4" hidden="1" x14ac:dyDescent="0.25">
      <c r="A160" s="2">
        <v>83</v>
      </c>
      <c r="B160" s="36">
        <f t="shared" ca="1" si="72"/>
        <v>46793</v>
      </c>
      <c r="C160" s="23">
        <f t="shared" si="73"/>
        <v>22626.041666666668</v>
      </c>
      <c r="D160" s="23">
        <f t="shared" si="71"/>
        <v>103.64583333333212</v>
      </c>
    </row>
    <row r="161" spans="1:4" hidden="1" x14ac:dyDescent="0.25">
      <c r="A161" s="2">
        <v>84</v>
      </c>
      <c r="B161" s="36">
        <f t="shared" ca="1" si="72"/>
        <v>46822</v>
      </c>
      <c r="C161" s="23">
        <f t="shared" si="73"/>
        <v>22522.395833333336</v>
      </c>
      <c r="D161" s="23">
        <f t="shared" si="71"/>
        <v>103.64583333333576</v>
      </c>
    </row>
    <row r="162" spans="1:4" hidden="1" x14ac:dyDescent="0.25">
      <c r="A162" s="2">
        <v>85</v>
      </c>
      <c r="B162" s="36">
        <f t="shared" ca="1" si="72"/>
        <v>46853</v>
      </c>
      <c r="C162" s="23">
        <f t="shared" ref="C162:C173" si="74">D36</f>
        <v>22418.75</v>
      </c>
      <c r="D162" s="23">
        <f t="shared" si="71"/>
        <v>103.64583333333212</v>
      </c>
    </row>
    <row r="163" spans="1:4" hidden="1" x14ac:dyDescent="0.25">
      <c r="A163" s="2">
        <v>86</v>
      </c>
      <c r="B163" s="36">
        <f t="shared" ca="1" si="72"/>
        <v>46883</v>
      </c>
      <c r="C163" s="23">
        <f t="shared" si="74"/>
        <v>22315.104166666668</v>
      </c>
      <c r="D163" s="23">
        <f t="shared" si="71"/>
        <v>103.64583333333212</v>
      </c>
    </row>
    <row r="164" spans="1:4" hidden="1" x14ac:dyDescent="0.25">
      <c r="A164" s="2">
        <v>87</v>
      </c>
      <c r="B164" s="36">
        <f t="shared" ca="1" si="72"/>
        <v>46914</v>
      </c>
      <c r="C164" s="23">
        <f t="shared" si="74"/>
        <v>22211.458333333336</v>
      </c>
      <c r="D164" s="23">
        <f t="shared" si="71"/>
        <v>103.64583333333576</v>
      </c>
    </row>
    <row r="165" spans="1:4" hidden="1" x14ac:dyDescent="0.25">
      <c r="A165" s="2">
        <v>88</v>
      </c>
      <c r="B165" s="36">
        <f t="shared" ca="1" si="72"/>
        <v>46944</v>
      </c>
      <c r="C165" s="23">
        <f t="shared" si="74"/>
        <v>22107.8125</v>
      </c>
      <c r="D165" s="23">
        <f t="shared" si="71"/>
        <v>103.64583333333212</v>
      </c>
    </row>
    <row r="166" spans="1:4" hidden="1" x14ac:dyDescent="0.25">
      <c r="A166" s="2">
        <v>89</v>
      </c>
      <c r="B166" s="36">
        <f t="shared" ca="1" si="72"/>
        <v>46975</v>
      </c>
      <c r="C166" s="23">
        <f t="shared" si="74"/>
        <v>22004.166666666668</v>
      </c>
      <c r="D166" s="23">
        <f t="shared" si="71"/>
        <v>103.64583333333212</v>
      </c>
    </row>
    <row r="167" spans="1:4" hidden="1" x14ac:dyDescent="0.25">
      <c r="A167" s="2">
        <v>90</v>
      </c>
      <c r="B167" s="36">
        <f t="shared" ca="1" si="72"/>
        <v>47006</v>
      </c>
      <c r="C167" s="23">
        <f t="shared" si="74"/>
        <v>21900.520833333336</v>
      </c>
      <c r="D167" s="23">
        <f t="shared" si="71"/>
        <v>103.64583333333576</v>
      </c>
    </row>
    <row r="168" spans="1:4" hidden="1" x14ac:dyDescent="0.25">
      <c r="A168" s="2">
        <v>91</v>
      </c>
      <c r="B168" s="36">
        <f t="shared" ca="1" si="72"/>
        <v>47036</v>
      </c>
      <c r="C168" s="23">
        <f t="shared" si="74"/>
        <v>21796.875</v>
      </c>
      <c r="D168" s="23">
        <f t="shared" si="71"/>
        <v>103.64583333333212</v>
      </c>
    </row>
    <row r="169" spans="1:4" hidden="1" x14ac:dyDescent="0.25">
      <c r="A169" s="2">
        <v>92</v>
      </c>
      <c r="B169" s="36">
        <f t="shared" ca="1" si="72"/>
        <v>47067</v>
      </c>
      <c r="C169" s="23">
        <f t="shared" si="74"/>
        <v>21693.229166666668</v>
      </c>
      <c r="D169" s="23">
        <f t="shared" si="71"/>
        <v>103.64583333333212</v>
      </c>
    </row>
    <row r="170" spans="1:4" hidden="1" x14ac:dyDescent="0.25">
      <c r="A170" s="2">
        <v>93</v>
      </c>
      <c r="B170" s="36">
        <f t="shared" ca="1" si="72"/>
        <v>47097</v>
      </c>
      <c r="C170" s="23">
        <f t="shared" si="74"/>
        <v>21589.583333333336</v>
      </c>
      <c r="D170" s="23">
        <f t="shared" si="71"/>
        <v>103.64583333333576</v>
      </c>
    </row>
    <row r="171" spans="1:4" hidden="1" x14ac:dyDescent="0.25">
      <c r="A171" s="2">
        <v>94</v>
      </c>
      <c r="B171" s="36">
        <f t="shared" ca="1" si="72"/>
        <v>47128</v>
      </c>
      <c r="C171" s="23">
        <f t="shared" si="74"/>
        <v>21485.9375</v>
      </c>
      <c r="D171" s="23">
        <f t="shared" si="71"/>
        <v>103.64583333333212</v>
      </c>
    </row>
    <row r="172" spans="1:4" hidden="1" x14ac:dyDescent="0.25">
      <c r="A172" s="2">
        <v>95</v>
      </c>
      <c r="B172" s="36">
        <f t="shared" ca="1" si="72"/>
        <v>47159</v>
      </c>
      <c r="C172" s="23">
        <f t="shared" si="74"/>
        <v>21382.291666666668</v>
      </c>
      <c r="D172" s="23">
        <f t="shared" si="71"/>
        <v>103.64583333333212</v>
      </c>
    </row>
    <row r="173" spans="1:4" hidden="1" x14ac:dyDescent="0.25">
      <c r="A173" s="2">
        <v>96</v>
      </c>
      <c r="B173" s="36">
        <f t="shared" ca="1" si="72"/>
        <v>47187</v>
      </c>
      <c r="C173" s="23">
        <f t="shared" si="74"/>
        <v>21278.645833333336</v>
      </c>
      <c r="D173" s="23">
        <f t="shared" si="71"/>
        <v>103.64583333333576</v>
      </c>
    </row>
    <row r="174" spans="1:4" hidden="1" x14ac:dyDescent="0.25">
      <c r="A174" s="2">
        <v>97</v>
      </c>
      <c r="B174" s="36">
        <f t="shared" ca="1" si="72"/>
        <v>47218</v>
      </c>
      <c r="C174" s="23">
        <f t="shared" ref="C174:C185" si="75">G36</f>
        <v>21175</v>
      </c>
      <c r="D174" s="23">
        <f t="shared" si="71"/>
        <v>103.64583333333212</v>
      </c>
    </row>
    <row r="175" spans="1:4" hidden="1" x14ac:dyDescent="0.25">
      <c r="A175" s="2">
        <v>98</v>
      </c>
      <c r="B175" s="36">
        <f t="shared" ca="1" si="72"/>
        <v>47248</v>
      </c>
      <c r="C175" s="23">
        <f t="shared" si="75"/>
        <v>21071.354166666668</v>
      </c>
      <c r="D175" s="23">
        <f t="shared" si="71"/>
        <v>103.64583333333212</v>
      </c>
    </row>
    <row r="176" spans="1:4" hidden="1" x14ac:dyDescent="0.25">
      <c r="A176" s="2">
        <v>99</v>
      </c>
      <c r="B176" s="36">
        <f t="shared" ca="1" si="72"/>
        <v>47279</v>
      </c>
      <c r="C176" s="23">
        <f t="shared" si="75"/>
        <v>20967.708333333336</v>
      </c>
      <c r="D176" s="23">
        <f t="shared" si="71"/>
        <v>103.64583333333576</v>
      </c>
    </row>
    <row r="177" spans="1:4" hidden="1" x14ac:dyDescent="0.25">
      <c r="A177" s="2">
        <v>100</v>
      </c>
      <c r="B177" s="36">
        <f t="shared" ca="1" si="72"/>
        <v>47309</v>
      </c>
      <c r="C177" s="23">
        <f t="shared" si="75"/>
        <v>20864.0625</v>
      </c>
      <c r="D177" s="23">
        <f t="shared" si="71"/>
        <v>103.64583333333212</v>
      </c>
    </row>
    <row r="178" spans="1:4" hidden="1" x14ac:dyDescent="0.25">
      <c r="A178" s="2">
        <v>101</v>
      </c>
      <c r="B178" s="36">
        <f t="shared" ca="1" si="72"/>
        <v>47340</v>
      </c>
      <c r="C178" s="23">
        <f t="shared" si="75"/>
        <v>20760.416666666668</v>
      </c>
      <c r="D178" s="23">
        <f t="shared" si="71"/>
        <v>103.64583333333212</v>
      </c>
    </row>
    <row r="179" spans="1:4" hidden="1" x14ac:dyDescent="0.25">
      <c r="A179" s="2">
        <v>102</v>
      </c>
      <c r="B179" s="36">
        <f t="shared" ca="1" si="72"/>
        <v>47371</v>
      </c>
      <c r="C179" s="23">
        <f t="shared" si="75"/>
        <v>20656.770833333336</v>
      </c>
      <c r="D179" s="23">
        <f t="shared" si="71"/>
        <v>103.64583333333576</v>
      </c>
    </row>
    <row r="180" spans="1:4" hidden="1" x14ac:dyDescent="0.25">
      <c r="A180" s="2">
        <v>103</v>
      </c>
      <c r="B180" s="36">
        <f t="shared" ca="1" si="72"/>
        <v>47401</v>
      </c>
      <c r="C180" s="23">
        <f t="shared" si="75"/>
        <v>20553.125</v>
      </c>
      <c r="D180" s="23">
        <f t="shared" si="71"/>
        <v>103.64583333333212</v>
      </c>
    </row>
    <row r="181" spans="1:4" hidden="1" x14ac:dyDescent="0.25">
      <c r="A181" s="2">
        <v>104</v>
      </c>
      <c r="B181" s="36">
        <f t="shared" ca="1" si="72"/>
        <v>47432</v>
      </c>
      <c r="C181" s="23">
        <f t="shared" si="75"/>
        <v>20449.479166666668</v>
      </c>
      <c r="D181" s="23">
        <f t="shared" si="71"/>
        <v>103.64583333333212</v>
      </c>
    </row>
    <row r="182" spans="1:4" hidden="1" x14ac:dyDescent="0.25">
      <c r="A182" s="2">
        <v>105</v>
      </c>
      <c r="B182" s="36">
        <f t="shared" ca="1" si="72"/>
        <v>47462</v>
      </c>
      <c r="C182" s="23">
        <f t="shared" si="75"/>
        <v>20345.833333333336</v>
      </c>
      <c r="D182" s="23">
        <f t="shared" si="71"/>
        <v>103.64583333333576</v>
      </c>
    </row>
    <row r="183" spans="1:4" hidden="1" x14ac:dyDescent="0.25">
      <c r="A183" s="2">
        <v>106</v>
      </c>
      <c r="B183" s="36">
        <f t="shared" ca="1" si="72"/>
        <v>47493</v>
      </c>
      <c r="C183" s="23">
        <f t="shared" si="75"/>
        <v>20242.1875</v>
      </c>
      <c r="D183" s="23">
        <f t="shared" si="71"/>
        <v>103.64583333333212</v>
      </c>
    </row>
    <row r="184" spans="1:4" hidden="1" x14ac:dyDescent="0.25">
      <c r="A184" s="2">
        <v>107</v>
      </c>
      <c r="B184" s="36">
        <f t="shared" ca="1" si="72"/>
        <v>47524</v>
      </c>
      <c r="C184" s="23">
        <f t="shared" si="75"/>
        <v>20138.541666666668</v>
      </c>
      <c r="D184" s="23">
        <f t="shared" si="71"/>
        <v>103.64583333333212</v>
      </c>
    </row>
    <row r="185" spans="1:4" hidden="1" x14ac:dyDescent="0.25">
      <c r="A185" s="2">
        <v>108</v>
      </c>
      <c r="B185" s="36">
        <f t="shared" ca="1" si="72"/>
        <v>47552</v>
      </c>
      <c r="C185" s="23">
        <f t="shared" si="75"/>
        <v>20034.895833333336</v>
      </c>
      <c r="D185" s="23">
        <f t="shared" si="71"/>
        <v>103.64583333333576</v>
      </c>
    </row>
    <row r="186" spans="1:4" hidden="1" x14ac:dyDescent="0.25">
      <c r="A186" s="2">
        <v>109</v>
      </c>
      <c r="B186" s="36">
        <f t="shared" ca="1" si="72"/>
        <v>47583</v>
      </c>
      <c r="C186" s="23">
        <f t="shared" ref="C186:C197" si="76">J36</f>
        <v>19931.25</v>
      </c>
      <c r="D186" s="23">
        <f t="shared" si="71"/>
        <v>103.64583333333212</v>
      </c>
    </row>
    <row r="187" spans="1:4" hidden="1" x14ac:dyDescent="0.25">
      <c r="A187" s="2">
        <v>110</v>
      </c>
      <c r="B187" s="36">
        <f t="shared" ca="1" si="72"/>
        <v>47613</v>
      </c>
      <c r="C187" s="23">
        <f t="shared" si="76"/>
        <v>19827.604166666668</v>
      </c>
      <c r="D187" s="23">
        <f t="shared" si="71"/>
        <v>103.64583333333212</v>
      </c>
    </row>
    <row r="188" spans="1:4" hidden="1" x14ac:dyDescent="0.25">
      <c r="A188" s="2">
        <v>111</v>
      </c>
      <c r="B188" s="36">
        <f t="shared" ca="1" si="72"/>
        <v>47644</v>
      </c>
      <c r="C188" s="23">
        <f t="shared" si="76"/>
        <v>19723.958333333336</v>
      </c>
      <c r="D188" s="23">
        <f t="shared" si="71"/>
        <v>103.64583333333576</v>
      </c>
    </row>
    <row r="189" spans="1:4" hidden="1" x14ac:dyDescent="0.25">
      <c r="A189" s="2">
        <v>112</v>
      </c>
      <c r="B189" s="36">
        <f t="shared" ca="1" si="72"/>
        <v>47674</v>
      </c>
      <c r="C189" s="23">
        <f t="shared" si="76"/>
        <v>19620.3125</v>
      </c>
      <c r="D189" s="23">
        <f t="shared" si="71"/>
        <v>103.64583333333212</v>
      </c>
    </row>
    <row r="190" spans="1:4" hidden="1" x14ac:dyDescent="0.25">
      <c r="A190" s="2">
        <v>113</v>
      </c>
      <c r="B190" s="36">
        <f t="shared" ca="1" si="72"/>
        <v>47705</v>
      </c>
      <c r="C190" s="23">
        <f t="shared" si="76"/>
        <v>19516.666666666668</v>
      </c>
      <c r="D190" s="23">
        <f t="shared" si="71"/>
        <v>103.64583333333212</v>
      </c>
    </row>
    <row r="191" spans="1:4" hidden="1" x14ac:dyDescent="0.25">
      <c r="A191" s="2">
        <v>114</v>
      </c>
      <c r="B191" s="36">
        <f t="shared" ca="1" si="72"/>
        <v>47736</v>
      </c>
      <c r="C191" s="23">
        <f t="shared" si="76"/>
        <v>19413.020833333336</v>
      </c>
      <c r="D191" s="23">
        <f t="shared" si="71"/>
        <v>103.64583333333576</v>
      </c>
    </row>
    <row r="192" spans="1:4" hidden="1" x14ac:dyDescent="0.25">
      <c r="A192" s="2">
        <v>115</v>
      </c>
      <c r="B192" s="36">
        <f t="shared" ca="1" si="72"/>
        <v>47766</v>
      </c>
      <c r="C192" s="23">
        <f t="shared" si="76"/>
        <v>19309.375</v>
      </c>
      <c r="D192" s="23">
        <f t="shared" si="71"/>
        <v>103.64583333333212</v>
      </c>
    </row>
    <row r="193" spans="1:4" hidden="1" x14ac:dyDescent="0.25">
      <c r="A193" s="2">
        <v>116</v>
      </c>
      <c r="B193" s="36">
        <f t="shared" ca="1" si="72"/>
        <v>47797</v>
      </c>
      <c r="C193" s="23">
        <f t="shared" si="76"/>
        <v>19205.729166666668</v>
      </c>
      <c r="D193" s="23">
        <f t="shared" si="71"/>
        <v>103.64583333333212</v>
      </c>
    </row>
    <row r="194" spans="1:4" hidden="1" x14ac:dyDescent="0.25">
      <c r="A194" s="2">
        <v>117</v>
      </c>
      <c r="B194" s="36">
        <f t="shared" ca="1" si="72"/>
        <v>47827</v>
      </c>
      <c r="C194" s="23">
        <f t="shared" si="76"/>
        <v>19102.083333333336</v>
      </c>
      <c r="D194" s="23">
        <f t="shared" si="71"/>
        <v>103.64583333333576</v>
      </c>
    </row>
    <row r="195" spans="1:4" hidden="1" x14ac:dyDescent="0.25">
      <c r="A195" s="2">
        <v>118</v>
      </c>
      <c r="B195" s="36">
        <f t="shared" ca="1" si="72"/>
        <v>47858</v>
      </c>
      <c r="C195" s="23">
        <f t="shared" si="76"/>
        <v>18998.4375</v>
      </c>
      <c r="D195" s="23">
        <f t="shared" si="71"/>
        <v>103.64583333333212</v>
      </c>
    </row>
    <row r="196" spans="1:4" hidden="1" x14ac:dyDescent="0.25">
      <c r="A196" s="2">
        <v>119</v>
      </c>
      <c r="B196" s="36">
        <f t="shared" ca="1" si="72"/>
        <v>47889</v>
      </c>
      <c r="C196" s="23">
        <f t="shared" si="76"/>
        <v>18894.791666666668</v>
      </c>
      <c r="D196" s="23">
        <f t="shared" si="71"/>
        <v>103.64583333333212</v>
      </c>
    </row>
    <row r="197" spans="1:4" hidden="1" x14ac:dyDescent="0.25">
      <c r="A197" s="2">
        <v>120</v>
      </c>
      <c r="B197" s="36">
        <f t="shared" ca="1" si="72"/>
        <v>47917</v>
      </c>
      <c r="C197" s="23">
        <f t="shared" si="76"/>
        <v>18791.145833333336</v>
      </c>
      <c r="D197" s="23">
        <f t="shared" si="71"/>
        <v>103.64583333333576</v>
      </c>
    </row>
    <row r="198" spans="1:4" hidden="1" x14ac:dyDescent="0.25">
      <c r="A198" s="2">
        <v>121</v>
      </c>
      <c r="B198" s="36">
        <f t="shared" ca="1" si="72"/>
        <v>47948</v>
      </c>
      <c r="C198" s="28">
        <f t="shared" ref="C198:C209" si="77">M36</f>
        <v>18687.5</v>
      </c>
      <c r="D198" s="23">
        <f t="shared" si="71"/>
        <v>103.64583333333212</v>
      </c>
    </row>
    <row r="199" spans="1:4" hidden="1" x14ac:dyDescent="0.25">
      <c r="A199" s="2">
        <v>122</v>
      </c>
      <c r="B199" s="36">
        <f t="shared" ca="1" si="72"/>
        <v>47978</v>
      </c>
      <c r="C199" s="28">
        <f t="shared" si="77"/>
        <v>18583.854166666668</v>
      </c>
      <c r="D199" s="23">
        <f t="shared" si="71"/>
        <v>103.64583333333212</v>
      </c>
    </row>
    <row r="200" spans="1:4" hidden="1" x14ac:dyDescent="0.25">
      <c r="A200" s="2">
        <v>123</v>
      </c>
      <c r="B200" s="36">
        <f t="shared" ca="1" si="72"/>
        <v>48009</v>
      </c>
      <c r="C200" s="28">
        <f t="shared" si="77"/>
        <v>18480.208333333336</v>
      </c>
      <c r="D200" s="23">
        <f t="shared" si="71"/>
        <v>103.64583333333576</v>
      </c>
    </row>
    <row r="201" spans="1:4" hidden="1" x14ac:dyDescent="0.25">
      <c r="A201" s="2">
        <v>124</v>
      </c>
      <c r="B201" s="36">
        <f t="shared" ca="1" si="72"/>
        <v>48039</v>
      </c>
      <c r="C201" s="28">
        <f t="shared" si="77"/>
        <v>18376.5625</v>
      </c>
      <c r="D201" s="23">
        <f t="shared" si="71"/>
        <v>103.64583333333212</v>
      </c>
    </row>
    <row r="202" spans="1:4" hidden="1" x14ac:dyDescent="0.25">
      <c r="A202" s="2">
        <v>125</v>
      </c>
      <c r="B202" s="36">
        <f t="shared" ca="1" si="72"/>
        <v>48070</v>
      </c>
      <c r="C202" s="28">
        <f t="shared" si="77"/>
        <v>18272.916666666668</v>
      </c>
      <c r="D202" s="23">
        <f t="shared" si="71"/>
        <v>103.64583333333212</v>
      </c>
    </row>
    <row r="203" spans="1:4" hidden="1" x14ac:dyDescent="0.25">
      <c r="A203" s="2">
        <v>126</v>
      </c>
      <c r="B203" s="36">
        <f t="shared" ca="1" si="72"/>
        <v>48101</v>
      </c>
      <c r="C203" s="28">
        <f t="shared" si="77"/>
        <v>18169.270833333336</v>
      </c>
      <c r="D203" s="23">
        <f t="shared" si="71"/>
        <v>103.64583333333576</v>
      </c>
    </row>
    <row r="204" spans="1:4" hidden="1" x14ac:dyDescent="0.25">
      <c r="A204" s="2">
        <v>127</v>
      </c>
      <c r="B204" s="36">
        <f t="shared" ca="1" si="72"/>
        <v>48131</v>
      </c>
      <c r="C204" s="28">
        <f t="shared" si="77"/>
        <v>18065.625</v>
      </c>
      <c r="D204" s="23">
        <f t="shared" si="71"/>
        <v>103.64583333333212</v>
      </c>
    </row>
    <row r="205" spans="1:4" hidden="1" x14ac:dyDescent="0.25">
      <c r="A205" s="2">
        <v>128</v>
      </c>
      <c r="B205" s="36">
        <f t="shared" ca="1" si="72"/>
        <v>48162</v>
      </c>
      <c r="C205" s="28">
        <f t="shared" si="77"/>
        <v>17961.979166666668</v>
      </c>
      <c r="D205" s="23">
        <f t="shared" si="71"/>
        <v>103.64583333333212</v>
      </c>
    </row>
    <row r="206" spans="1:4" hidden="1" x14ac:dyDescent="0.25">
      <c r="A206" s="2">
        <v>129</v>
      </c>
      <c r="B206" s="36">
        <f t="shared" ca="1" si="72"/>
        <v>48192</v>
      </c>
      <c r="C206" s="28">
        <f t="shared" si="77"/>
        <v>17858.333333333336</v>
      </c>
      <c r="D206" s="23">
        <f t="shared" si="71"/>
        <v>103.64583333333576</v>
      </c>
    </row>
    <row r="207" spans="1:4" hidden="1" x14ac:dyDescent="0.25">
      <c r="A207" s="2">
        <v>130</v>
      </c>
      <c r="B207" s="36">
        <f t="shared" ca="1" si="72"/>
        <v>48223</v>
      </c>
      <c r="C207" s="28">
        <f t="shared" si="77"/>
        <v>17754.6875</v>
      </c>
      <c r="D207" s="23">
        <f t="shared" ref="D207:D270" si="78">C207-C208</f>
        <v>103.64583333333212</v>
      </c>
    </row>
    <row r="208" spans="1:4" hidden="1" x14ac:dyDescent="0.25">
      <c r="A208" s="2">
        <v>131</v>
      </c>
      <c r="B208" s="36">
        <f t="shared" ref="B208:B271" ca="1" si="79">EDATE(B207,1)</f>
        <v>48254</v>
      </c>
      <c r="C208" s="28">
        <f t="shared" si="77"/>
        <v>17651.041666666668</v>
      </c>
      <c r="D208" s="23">
        <f t="shared" si="78"/>
        <v>103.64583333333212</v>
      </c>
    </row>
    <row r="209" spans="1:4" hidden="1" x14ac:dyDescent="0.25">
      <c r="A209" s="2">
        <v>132</v>
      </c>
      <c r="B209" s="36">
        <f t="shared" ca="1" si="79"/>
        <v>48283</v>
      </c>
      <c r="C209" s="28">
        <f t="shared" si="77"/>
        <v>17547.395833333336</v>
      </c>
      <c r="D209" s="23">
        <f t="shared" si="78"/>
        <v>103.64583333333576</v>
      </c>
    </row>
    <row r="210" spans="1:4" hidden="1" x14ac:dyDescent="0.25">
      <c r="A210" s="2">
        <v>133</v>
      </c>
      <c r="B210" s="36">
        <f t="shared" ca="1" si="79"/>
        <v>48314</v>
      </c>
      <c r="C210" s="28">
        <f t="shared" ref="C210:C221" si="80">P36</f>
        <v>17443.75</v>
      </c>
      <c r="D210" s="23">
        <f t="shared" si="78"/>
        <v>103.64583333333212</v>
      </c>
    </row>
    <row r="211" spans="1:4" hidden="1" x14ac:dyDescent="0.25">
      <c r="A211" s="2">
        <v>134</v>
      </c>
      <c r="B211" s="36">
        <f t="shared" ca="1" si="79"/>
        <v>48344</v>
      </c>
      <c r="C211" s="28">
        <f t="shared" si="80"/>
        <v>17340.104166666668</v>
      </c>
      <c r="D211" s="23">
        <f t="shared" si="78"/>
        <v>103.64583333333212</v>
      </c>
    </row>
    <row r="212" spans="1:4" hidden="1" x14ac:dyDescent="0.25">
      <c r="A212" s="2">
        <v>135</v>
      </c>
      <c r="B212" s="36">
        <f t="shared" ca="1" si="79"/>
        <v>48375</v>
      </c>
      <c r="C212" s="28">
        <f t="shared" si="80"/>
        <v>17236.458333333336</v>
      </c>
      <c r="D212" s="23">
        <f t="shared" si="78"/>
        <v>103.64583333333576</v>
      </c>
    </row>
    <row r="213" spans="1:4" hidden="1" x14ac:dyDescent="0.25">
      <c r="A213" s="2">
        <v>136</v>
      </c>
      <c r="B213" s="36">
        <f t="shared" ca="1" si="79"/>
        <v>48405</v>
      </c>
      <c r="C213" s="28">
        <f t="shared" si="80"/>
        <v>17132.8125</v>
      </c>
      <c r="D213" s="23">
        <f t="shared" si="78"/>
        <v>103.64583333333212</v>
      </c>
    </row>
    <row r="214" spans="1:4" hidden="1" x14ac:dyDescent="0.25">
      <c r="A214" s="2">
        <v>137</v>
      </c>
      <c r="B214" s="36">
        <f t="shared" ca="1" si="79"/>
        <v>48436</v>
      </c>
      <c r="C214" s="28">
        <f t="shared" si="80"/>
        <v>17029.166666666668</v>
      </c>
      <c r="D214" s="23">
        <f t="shared" si="78"/>
        <v>103.64583333333212</v>
      </c>
    </row>
    <row r="215" spans="1:4" hidden="1" x14ac:dyDescent="0.25">
      <c r="A215" s="2">
        <v>138</v>
      </c>
      <c r="B215" s="36">
        <f t="shared" ca="1" si="79"/>
        <v>48467</v>
      </c>
      <c r="C215" s="28">
        <f t="shared" si="80"/>
        <v>16925.520833333336</v>
      </c>
      <c r="D215" s="23">
        <f t="shared" si="78"/>
        <v>103.64583333333576</v>
      </c>
    </row>
    <row r="216" spans="1:4" hidden="1" x14ac:dyDescent="0.25">
      <c r="A216" s="2">
        <v>139</v>
      </c>
      <c r="B216" s="36">
        <f t="shared" ca="1" si="79"/>
        <v>48497</v>
      </c>
      <c r="C216" s="28">
        <f t="shared" si="80"/>
        <v>16821.875</v>
      </c>
      <c r="D216" s="23">
        <f t="shared" si="78"/>
        <v>103.64583333333212</v>
      </c>
    </row>
    <row r="217" spans="1:4" hidden="1" x14ac:dyDescent="0.25">
      <c r="A217" s="2">
        <v>140</v>
      </c>
      <c r="B217" s="36">
        <f t="shared" ca="1" si="79"/>
        <v>48528</v>
      </c>
      <c r="C217" s="28">
        <f t="shared" si="80"/>
        <v>16718.229166666668</v>
      </c>
      <c r="D217" s="23">
        <f t="shared" si="78"/>
        <v>103.64583333333212</v>
      </c>
    </row>
    <row r="218" spans="1:4" hidden="1" x14ac:dyDescent="0.25">
      <c r="A218" s="2">
        <v>141</v>
      </c>
      <c r="B218" s="36">
        <f t="shared" ca="1" si="79"/>
        <v>48558</v>
      </c>
      <c r="C218" s="28">
        <f t="shared" si="80"/>
        <v>16614.583333333336</v>
      </c>
      <c r="D218" s="23">
        <f t="shared" si="78"/>
        <v>103.64583333333576</v>
      </c>
    </row>
    <row r="219" spans="1:4" hidden="1" x14ac:dyDescent="0.25">
      <c r="A219" s="2">
        <v>142</v>
      </c>
      <c r="B219" s="36">
        <f t="shared" ca="1" si="79"/>
        <v>48589</v>
      </c>
      <c r="C219" s="28">
        <f t="shared" si="80"/>
        <v>16510.9375</v>
      </c>
      <c r="D219" s="23">
        <f t="shared" si="78"/>
        <v>103.64583333333212</v>
      </c>
    </row>
    <row r="220" spans="1:4" hidden="1" x14ac:dyDescent="0.25">
      <c r="A220" s="2">
        <v>143</v>
      </c>
      <c r="B220" s="36">
        <f t="shared" ca="1" si="79"/>
        <v>48620</v>
      </c>
      <c r="C220" s="28">
        <f t="shared" si="80"/>
        <v>16407.291666666668</v>
      </c>
      <c r="D220" s="23">
        <f t="shared" si="78"/>
        <v>103.64583333333394</v>
      </c>
    </row>
    <row r="221" spans="1:4" hidden="1" x14ac:dyDescent="0.25">
      <c r="A221" s="2">
        <v>144</v>
      </c>
      <c r="B221" s="36">
        <f t="shared" ca="1" si="79"/>
        <v>48648</v>
      </c>
      <c r="C221" s="28">
        <f t="shared" si="80"/>
        <v>16303.645833333334</v>
      </c>
      <c r="D221" s="23">
        <f t="shared" si="78"/>
        <v>103.64583333333212</v>
      </c>
    </row>
    <row r="222" spans="1:4" hidden="1" x14ac:dyDescent="0.25">
      <c r="A222" s="2">
        <v>145</v>
      </c>
      <c r="B222" s="36">
        <f t="shared" ca="1" si="79"/>
        <v>48679</v>
      </c>
      <c r="C222" s="28">
        <f t="shared" ref="C222:C233" si="81">S36</f>
        <v>16200.000000000002</v>
      </c>
      <c r="D222" s="23">
        <f t="shared" si="78"/>
        <v>103.64583333333394</v>
      </c>
    </row>
    <row r="223" spans="1:4" hidden="1" x14ac:dyDescent="0.25">
      <c r="A223" s="2">
        <v>146</v>
      </c>
      <c r="B223" s="36">
        <f t="shared" ca="1" si="79"/>
        <v>48709</v>
      </c>
      <c r="C223" s="28">
        <f t="shared" si="81"/>
        <v>16096.354166666668</v>
      </c>
      <c r="D223" s="23">
        <f t="shared" si="78"/>
        <v>103.64583333333394</v>
      </c>
    </row>
    <row r="224" spans="1:4" hidden="1" x14ac:dyDescent="0.25">
      <c r="A224" s="2">
        <v>147</v>
      </c>
      <c r="B224" s="36">
        <f t="shared" ca="1" si="79"/>
        <v>48740</v>
      </c>
      <c r="C224" s="28">
        <f t="shared" si="81"/>
        <v>15992.708333333334</v>
      </c>
      <c r="D224" s="23">
        <f t="shared" si="78"/>
        <v>103.64583333333212</v>
      </c>
    </row>
    <row r="225" spans="1:4" hidden="1" x14ac:dyDescent="0.25">
      <c r="A225" s="2">
        <v>148</v>
      </c>
      <c r="B225" s="36">
        <f t="shared" ca="1" si="79"/>
        <v>48770</v>
      </c>
      <c r="C225" s="28">
        <f t="shared" si="81"/>
        <v>15889.062500000002</v>
      </c>
      <c r="D225" s="23">
        <f t="shared" si="78"/>
        <v>103.64583333333394</v>
      </c>
    </row>
    <row r="226" spans="1:4" hidden="1" x14ac:dyDescent="0.25">
      <c r="A226" s="2">
        <v>149</v>
      </c>
      <c r="B226" s="36">
        <f t="shared" ca="1" si="79"/>
        <v>48801</v>
      </c>
      <c r="C226" s="28">
        <f t="shared" si="81"/>
        <v>15785.416666666668</v>
      </c>
      <c r="D226" s="23">
        <f t="shared" si="78"/>
        <v>103.64583333333394</v>
      </c>
    </row>
    <row r="227" spans="1:4" hidden="1" x14ac:dyDescent="0.25">
      <c r="A227" s="2">
        <v>150</v>
      </c>
      <c r="B227" s="36">
        <f t="shared" ca="1" si="79"/>
        <v>48832</v>
      </c>
      <c r="C227" s="28">
        <f t="shared" si="81"/>
        <v>15681.770833333334</v>
      </c>
      <c r="D227" s="23">
        <f t="shared" si="78"/>
        <v>103.64583333333212</v>
      </c>
    </row>
    <row r="228" spans="1:4" hidden="1" x14ac:dyDescent="0.25">
      <c r="A228" s="2">
        <v>151</v>
      </c>
      <c r="B228" s="36">
        <f t="shared" ca="1" si="79"/>
        <v>48862</v>
      </c>
      <c r="C228" s="28">
        <f t="shared" si="81"/>
        <v>15578.125000000002</v>
      </c>
      <c r="D228" s="23">
        <f t="shared" si="78"/>
        <v>103.64583333333394</v>
      </c>
    </row>
    <row r="229" spans="1:4" hidden="1" x14ac:dyDescent="0.25">
      <c r="A229" s="2">
        <v>152</v>
      </c>
      <c r="B229" s="36">
        <f t="shared" ca="1" si="79"/>
        <v>48893</v>
      </c>
      <c r="C229" s="28">
        <f t="shared" si="81"/>
        <v>15474.479166666668</v>
      </c>
      <c r="D229" s="23">
        <f t="shared" si="78"/>
        <v>103.64583333333394</v>
      </c>
    </row>
    <row r="230" spans="1:4" hidden="1" x14ac:dyDescent="0.25">
      <c r="A230" s="2">
        <v>153</v>
      </c>
      <c r="B230" s="36">
        <f t="shared" ca="1" si="79"/>
        <v>48923</v>
      </c>
      <c r="C230" s="28">
        <f t="shared" si="81"/>
        <v>15370.833333333334</v>
      </c>
      <c r="D230" s="23">
        <f t="shared" si="78"/>
        <v>103.64583333333212</v>
      </c>
    </row>
    <row r="231" spans="1:4" hidden="1" x14ac:dyDescent="0.25">
      <c r="A231" s="2">
        <v>154</v>
      </c>
      <c r="B231" s="36">
        <f t="shared" ca="1" si="79"/>
        <v>48954</v>
      </c>
      <c r="C231" s="28">
        <f t="shared" si="81"/>
        <v>15267.187500000002</v>
      </c>
      <c r="D231" s="23">
        <f t="shared" si="78"/>
        <v>103.64583333333394</v>
      </c>
    </row>
    <row r="232" spans="1:4" hidden="1" x14ac:dyDescent="0.25">
      <c r="A232" s="2">
        <v>155</v>
      </c>
      <c r="B232" s="36">
        <f t="shared" ca="1" si="79"/>
        <v>48985</v>
      </c>
      <c r="C232" s="28">
        <f t="shared" si="81"/>
        <v>15163.541666666668</v>
      </c>
      <c r="D232" s="23">
        <f t="shared" si="78"/>
        <v>103.64583333333394</v>
      </c>
    </row>
    <row r="233" spans="1:4" hidden="1" x14ac:dyDescent="0.25">
      <c r="A233" s="2">
        <v>156</v>
      </c>
      <c r="B233" s="36">
        <f t="shared" ca="1" si="79"/>
        <v>49013</v>
      </c>
      <c r="C233" s="28">
        <f t="shared" si="81"/>
        <v>15059.895833333334</v>
      </c>
      <c r="D233" s="23">
        <f t="shared" si="78"/>
        <v>103.64583333333212</v>
      </c>
    </row>
    <row r="234" spans="1:4" hidden="1" x14ac:dyDescent="0.25">
      <c r="A234" s="2">
        <v>157</v>
      </c>
      <c r="B234" s="36">
        <f t="shared" ca="1" si="79"/>
        <v>49044</v>
      </c>
      <c r="C234" s="28">
        <f t="shared" ref="C234:C245" si="82">V36</f>
        <v>14956.250000000002</v>
      </c>
      <c r="D234" s="23">
        <f t="shared" si="78"/>
        <v>103.64583333333394</v>
      </c>
    </row>
    <row r="235" spans="1:4" hidden="1" x14ac:dyDescent="0.25">
      <c r="A235" s="2">
        <v>158</v>
      </c>
      <c r="B235" s="36">
        <f t="shared" ca="1" si="79"/>
        <v>49074</v>
      </c>
      <c r="C235" s="28">
        <f t="shared" si="82"/>
        <v>14852.604166666668</v>
      </c>
      <c r="D235" s="23">
        <f t="shared" si="78"/>
        <v>103.64583333333394</v>
      </c>
    </row>
    <row r="236" spans="1:4" hidden="1" x14ac:dyDescent="0.25">
      <c r="A236" s="2">
        <v>159</v>
      </c>
      <c r="B236" s="36">
        <f t="shared" ca="1" si="79"/>
        <v>49105</v>
      </c>
      <c r="C236" s="28">
        <f t="shared" si="82"/>
        <v>14748.958333333334</v>
      </c>
      <c r="D236" s="23">
        <f t="shared" si="78"/>
        <v>103.64583333333212</v>
      </c>
    </row>
    <row r="237" spans="1:4" hidden="1" x14ac:dyDescent="0.25">
      <c r="A237" s="2">
        <v>160</v>
      </c>
      <c r="B237" s="36">
        <f t="shared" ca="1" si="79"/>
        <v>49135</v>
      </c>
      <c r="C237" s="28">
        <f t="shared" si="82"/>
        <v>14645.312500000002</v>
      </c>
      <c r="D237" s="23">
        <f t="shared" si="78"/>
        <v>103.64583333333394</v>
      </c>
    </row>
    <row r="238" spans="1:4" hidden="1" x14ac:dyDescent="0.25">
      <c r="A238" s="2">
        <v>161</v>
      </c>
      <c r="B238" s="36">
        <f t="shared" ca="1" si="79"/>
        <v>49166</v>
      </c>
      <c r="C238" s="28">
        <f t="shared" si="82"/>
        <v>14541.666666666668</v>
      </c>
      <c r="D238" s="23">
        <f t="shared" si="78"/>
        <v>103.64583333333394</v>
      </c>
    </row>
    <row r="239" spans="1:4" hidden="1" x14ac:dyDescent="0.25">
      <c r="A239" s="2">
        <v>162</v>
      </c>
      <c r="B239" s="36">
        <f t="shared" ca="1" si="79"/>
        <v>49197</v>
      </c>
      <c r="C239" s="28">
        <f t="shared" si="82"/>
        <v>14438.020833333334</v>
      </c>
      <c r="D239" s="23">
        <f t="shared" si="78"/>
        <v>103.64583333333394</v>
      </c>
    </row>
    <row r="240" spans="1:4" hidden="1" x14ac:dyDescent="0.25">
      <c r="A240" s="2">
        <v>163</v>
      </c>
      <c r="B240" s="36">
        <f t="shared" ca="1" si="79"/>
        <v>49227</v>
      </c>
      <c r="C240" s="28">
        <f t="shared" si="82"/>
        <v>14334.375</v>
      </c>
      <c r="D240" s="23">
        <f t="shared" si="78"/>
        <v>103.64583333333212</v>
      </c>
    </row>
    <row r="241" spans="1:4" hidden="1" x14ac:dyDescent="0.25">
      <c r="A241" s="2">
        <v>164</v>
      </c>
      <c r="B241" s="36">
        <f t="shared" ca="1" si="79"/>
        <v>49258</v>
      </c>
      <c r="C241" s="28">
        <f t="shared" si="82"/>
        <v>14230.729166666668</v>
      </c>
      <c r="D241" s="23">
        <f t="shared" si="78"/>
        <v>103.64583333333394</v>
      </c>
    </row>
    <row r="242" spans="1:4" hidden="1" x14ac:dyDescent="0.25">
      <c r="A242" s="2">
        <v>165</v>
      </c>
      <c r="B242" s="36">
        <f t="shared" ca="1" si="79"/>
        <v>49288</v>
      </c>
      <c r="C242" s="28">
        <f t="shared" si="82"/>
        <v>14127.083333333334</v>
      </c>
      <c r="D242" s="23">
        <f t="shared" si="78"/>
        <v>103.64583333333394</v>
      </c>
    </row>
    <row r="243" spans="1:4" hidden="1" x14ac:dyDescent="0.25">
      <c r="A243" s="2">
        <v>166</v>
      </c>
      <c r="B243" s="36">
        <f t="shared" ca="1" si="79"/>
        <v>49319</v>
      </c>
      <c r="C243" s="28">
        <f t="shared" si="82"/>
        <v>14023.4375</v>
      </c>
      <c r="D243" s="23">
        <f t="shared" si="78"/>
        <v>103.64583333333212</v>
      </c>
    </row>
    <row r="244" spans="1:4" hidden="1" x14ac:dyDescent="0.25">
      <c r="A244" s="2">
        <v>167</v>
      </c>
      <c r="B244" s="36">
        <f t="shared" ca="1" si="79"/>
        <v>49350</v>
      </c>
      <c r="C244" s="28">
        <f t="shared" si="82"/>
        <v>13919.791666666668</v>
      </c>
      <c r="D244" s="23">
        <f t="shared" si="78"/>
        <v>103.64583333333394</v>
      </c>
    </row>
    <row r="245" spans="1:4" hidden="1" x14ac:dyDescent="0.25">
      <c r="A245" s="2">
        <v>168</v>
      </c>
      <c r="B245" s="36">
        <f t="shared" ca="1" si="79"/>
        <v>49378</v>
      </c>
      <c r="C245" s="28">
        <f t="shared" si="82"/>
        <v>13816.145833333334</v>
      </c>
      <c r="D245" s="23">
        <f t="shared" si="78"/>
        <v>103.64583333333394</v>
      </c>
    </row>
    <row r="246" spans="1:4" hidden="1" x14ac:dyDescent="0.25">
      <c r="A246" s="2">
        <v>169</v>
      </c>
      <c r="B246" s="36">
        <f t="shared" ca="1" si="79"/>
        <v>49409</v>
      </c>
      <c r="C246" s="28">
        <f t="shared" ref="C246:C257" si="83">D51</f>
        <v>13712.5</v>
      </c>
      <c r="D246" s="23">
        <f t="shared" si="78"/>
        <v>103.64583333333212</v>
      </c>
    </row>
    <row r="247" spans="1:4" hidden="1" x14ac:dyDescent="0.25">
      <c r="A247" s="2">
        <v>170</v>
      </c>
      <c r="B247" s="36">
        <f t="shared" ca="1" si="79"/>
        <v>49439</v>
      </c>
      <c r="C247" s="28">
        <f t="shared" si="83"/>
        <v>13608.854166666668</v>
      </c>
      <c r="D247" s="23">
        <f t="shared" si="78"/>
        <v>103.64583333333394</v>
      </c>
    </row>
    <row r="248" spans="1:4" hidden="1" x14ac:dyDescent="0.25">
      <c r="A248" s="2">
        <v>171</v>
      </c>
      <c r="B248" s="36">
        <f t="shared" ca="1" si="79"/>
        <v>49470</v>
      </c>
      <c r="C248" s="28">
        <f t="shared" si="83"/>
        <v>13505.208333333334</v>
      </c>
      <c r="D248" s="23">
        <f t="shared" si="78"/>
        <v>103.64583333333394</v>
      </c>
    </row>
    <row r="249" spans="1:4" hidden="1" x14ac:dyDescent="0.25">
      <c r="A249" s="2">
        <v>172</v>
      </c>
      <c r="B249" s="36">
        <f t="shared" ca="1" si="79"/>
        <v>49500</v>
      </c>
      <c r="C249" s="28">
        <f t="shared" si="83"/>
        <v>13401.5625</v>
      </c>
      <c r="D249" s="23">
        <f t="shared" si="78"/>
        <v>103.64583333333212</v>
      </c>
    </row>
    <row r="250" spans="1:4" hidden="1" x14ac:dyDescent="0.25">
      <c r="A250" s="2">
        <v>173</v>
      </c>
      <c r="B250" s="36">
        <f t="shared" ca="1" si="79"/>
        <v>49531</v>
      </c>
      <c r="C250" s="28">
        <f t="shared" si="83"/>
        <v>13297.916666666668</v>
      </c>
      <c r="D250" s="23">
        <f t="shared" si="78"/>
        <v>103.64583333333394</v>
      </c>
    </row>
    <row r="251" spans="1:4" hidden="1" x14ac:dyDescent="0.25">
      <c r="A251" s="2">
        <v>174</v>
      </c>
      <c r="B251" s="36">
        <f t="shared" ca="1" si="79"/>
        <v>49562</v>
      </c>
      <c r="C251" s="28">
        <f t="shared" si="83"/>
        <v>13194.270833333334</v>
      </c>
      <c r="D251" s="23">
        <f t="shared" si="78"/>
        <v>103.64583333333394</v>
      </c>
    </row>
    <row r="252" spans="1:4" hidden="1" x14ac:dyDescent="0.25">
      <c r="A252" s="2">
        <v>175</v>
      </c>
      <c r="B252" s="36">
        <f t="shared" ca="1" si="79"/>
        <v>49592</v>
      </c>
      <c r="C252" s="28">
        <f t="shared" si="83"/>
        <v>13090.625</v>
      </c>
      <c r="D252" s="23">
        <f t="shared" si="78"/>
        <v>103.64583333333212</v>
      </c>
    </row>
    <row r="253" spans="1:4" hidden="1" x14ac:dyDescent="0.25">
      <c r="A253" s="2">
        <v>176</v>
      </c>
      <c r="B253" s="36">
        <f t="shared" ca="1" si="79"/>
        <v>49623</v>
      </c>
      <c r="C253" s="28">
        <f t="shared" si="83"/>
        <v>12986.979166666668</v>
      </c>
      <c r="D253" s="23">
        <f t="shared" si="78"/>
        <v>103.64583333333394</v>
      </c>
    </row>
    <row r="254" spans="1:4" hidden="1" x14ac:dyDescent="0.25">
      <c r="A254" s="2">
        <v>177</v>
      </c>
      <c r="B254" s="36">
        <f t="shared" ca="1" si="79"/>
        <v>49653</v>
      </c>
      <c r="C254" s="28">
        <f t="shared" si="83"/>
        <v>12883.333333333334</v>
      </c>
      <c r="D254" s="23">
        <f t="shared" si="78"/>
        <v>103.64583333333394</v>
      </c>
    </row>
    <row r="255" spans="1:4" hidden="1" x14ac:dyDescent="0.25">
      <c r="A255" s="2">
        <v>178</v>
      </c>
      <c r="B255" s="36">
        <f t="shared" ca="1" si="79"/>
        <v>49684</v>
      </c>
      <c r="C255" s="28">
        <f t="shared" si="83"/>
        <v>12779.6875</v>
      </c>
      <c r="D255" s="23">
        <f t="shared" si="78"/>
        <v>103.64583333333212</v>
      </c>
    </row>
    <row r="256" spans="1:4" hidden="1" x14ac:dyDescent="0.25">
      <c r="A256" s="2">
        <v>179</v>
      </c>
      <c r="B256" s="36">
        <f t="shared" ca="1" si="79"/>
        <v>49715</v>
      </c>
      <c r="C256" s="28">
        <f t="shared" si="83"/>
        <v>12676.041666666668</v>
      </c>
      <c r="D256" s="23">
        <f t="shared" si="78"/>
        <v>103.64583333333394</v>
      </c>
    </row>
    <row r="257" spans="1:4" hidden="1" x14ac:dyDescent="0.25">
      <c r="A257" s="2">
        <v>180</v>
      </c>
      <c r="B257" s="36">
        <f t="shared" ca="1" si="79"/>
        <v>49744</v>
      </c>
      <c r="C257" s="28">
        <f t="shared" si="83"/>
        <v>12572.395833333334</v>
      </c>
      <c r="D257" s="23">
        <f t="shared" si="78"/>
        <v>103.64583333333394</v>
      </c>
    </row>
    <row r="258" spans="1:4" hidden="1" x14ac:dyDescent="0.25">
      <c r="A258" s="2">
        <v>181</v>
      </c>
      <c r="B258" s="36">
        <f t="shared" ca="1" si="79"/>
        <v>49775</v>
      </c>
      <c r="C258" s="28">
        <f t="shared" ref="C258:C269" si="84">G51</f>
        <v>12468.75</v>
      </c>
      <c r="D258" s="23">
        <f t="shared" si="78"/>
        <v>103.64583333333212</v>
      </c>
    </row>
    <row r="259" spans="1:4" hidden="1" x14ac:dyDescent="0.25">
      <c r="A259" s="2">
        <v>182</v>
      </c>
      <c r="B259" s="36">
        <f t="shared" ca="1" si="79"/>
        <v>49805</v>
      </c>
      <c r="C259" s="28">
        <f t="shared" si="84"/>
        <v>12365.104166666668</v>
      </c>
      <c r="D259" s="23">
        <f t="shared" si="78"/>
        <v>103.64583333333394</v>
      </c>
    </row>
    <row r="260" spans="1:4" hidden="1" x14ac:dyDescent="0.25">
      <c r="A260" s="2">
        <v>183</v>
      </c>
      <c r="B260" s="36">
        <f t="shared" ca="1" si="79"/>
        <v>49836</v>
      </c>
      <c r="C260" s="28">
        <f t="shared" si="84"/>
        <v>12261.458333333334</v>
      </c>
      <c r="D260" s="23">
        <f t="shared" si="78"/>
        <v>103.64583333333394</v>
      </c>
    </row>
    <row r="261" spans="1:4" hidden="1" x14ac:dyDescent="0.25">
      <c r="A261" s="2">
        <v>184</v>
      </c>
      <c r="B261" s="36">
        <f t="shared" ca="1" si="79"/>
        <v>49866</v>
      </c>
      <c r="C261" s="28">
        <f t="shared" si="84"/>
        <v>12157.8125</v>
      </c>
      <c r="D261" s="23">
        <f t="shared" si="78"/>
        <v>103.64583333333212</v>
      </c>
    </row>
    <row r="262" spans="1:4" hidden="1" x14ac:dyDescent="0.25">
      <c r="A262" s="2">
        <v>185</v>
      </c>
      <c r="B262" s="36">
        <f t="shared" ca="1" si="79"/>
        <v>49897</v>
      </c>
      <c r="C262" s="28">
        <f t="shared" si="84"/>
        <v>12054.166666666668</v>
      </c>
      <c r="D262" s="23">
        <f t="shared" si="78"/>
        <v>103.64583333333394</v>
      </c>
    </row>
    <row r="263" spans="1:4" hidden="1" x14ac:dyDescent="0.25">
      <c r="A263" s="2">
        <v>186</v>
      </c>
      <c r="B263" s="36">
        <f t="shared" ca="1" si="79"/>
        <v>49928</v>
      </c>
      <c r="C263" s="28">
        <f t="shared" si="84"/>
        <v>11950.520833333334</v>
      </c>
      <c r="D263" s="23">
        <f t="shared" si="78"/>
        <v>103.64583333333394</v>
      </c>
    </row>
    <row r="264" spans="1:4" hidden="1" x14ac:dyDescent="0.25">
      <c r="A264" s="2">
        <v>187</v>
      </c>
      <c r="B264" s="36">
        <f t="shared" ca="1" si="79"/>
        <v>49958</v>
      </c>
      <c r="C264" s="28">
        <f t="shared" si="84"/>
        <v>11846.875</v>
      </c>
      <c r="D264" s="23">
        <f t="shared" si="78"/>
        <v>103.64583333333212</v>
      </c>
    </row>
    <row r="265" spans="1:4" hidden="1" x14ac:dyDescent="0.25">
      <c r="A265" s="2">
        <v>188</v>
      </c>
      <c r="B265" s="36">
        <f t="shared" ca="1" si="79"/>
        <v>49989</v>
      </c>
      <c r="C265" s="28">
        <f t="shared" si="84"/>
        <v>11743.229166666668</v>
      </c>
      <c r="D265" s="23">
        <f t="shared" si="78"/>
        <v>103.64583333333394</v>
      </c>
    </row>
    <row r="266" spans="1:4" hidden="1" x14ac:dyDescent="0.25">
      <c r="A266" s="2">
        <v>189</v>
      </c>
      <c r="B266" s="36">
        <f t="shared" ca="1" si="79"/>
        <v>50019</v>
      </c>
      <c r="C266" s="28">
        <f t="shared" si="84"/>
        <v>11639.583333333334</v>
      </c>
      <c r="D266" s="23">
        <f t="shared" si="78"/>
        <v>103.64583333333394</v>
      </c>
    </row>
    <row r="267" spans="1:4" hidden="1" x14ac:dyDescent="0.25">
      <c r="A267" s="2">
        <v>190</v>
      </c>
      <c r="B267" s="36">
        <f t="shared" ca="1" si="79"/>
        <v>50050</v>
      </c>
      <c r="C267" s="28">
        <f t="shared" si="84"/>
        <v>11535.9375</v>
      </c>
      <c r="D267" s="23">
        <f t="shared" si="78"/>
        <v>103.64583333333212</v>
      </c>
    </row>
    <row r="268" spans="1:4" hidden="1" x14ac:dyDescent="0.25">
      <c r="A268" s="2">
        <v>191</v>
      </c>
      <c r="B268" s="36">
        <f t="shared" ca="1" si="79"/>
        <v>50081</v>
      </c>
      <c r="C268" s="28">
        <f t="shared" si="84"/>
        <v>11432.291666666668</v>
      </c>
      <c r="D268" s="23">
        <f t="shared" si="78"/>
        <v>103.64583333333394</v>
      </c>
    </row>
    <row r="269" spans="1:4" hidden="1" x14ac:dyDescent="0.25">
      <c r="A269" s="2">
        <v>192</v>
      </c>
      <c r="B269" s="36">
        <f t="shared" ca="1" si="79"/>
        <v>50109</v>
      </c>
      <c r="C269" s="28">
        <f t="shared" si="84"/>
        <v>11328.645833333334</v>
      </c>
      <c r="D269" s="23">
        <f t="shared" si="78"/>
        <v>103.64583333333394</v>
      </c>
    </row>
    <row r="270" spans="1:4" hidden="1" x14ac:dyDescent="0.25">
      <c r="A270" s="2">
        <v>193</v>
      </c>
      <c r="B270" s="36">
        <f t="shared" ca="1" si="79"/>
        <v>50140</v>
      </c>
      <c r="C270" s="28">
        <f t="shared" ref="C270:C281" si="85">J51</f>
        <v>11225</v>
      </c>
      <c r="D270" s="23">
        <f t="shared" si="78"/>
        <v>103.64583333333212</v>
      </c>
    </row>
    <row r="271" spans="1:4" hidden="1" x14ac:dyDescent="0.25">
      <c r="A271" s="2">
        <v>194</v>
      </c>
      <c r="B271" s="36">
        <f t="shared" ca="1" si="79"/>
        <v>50170</v>
      </c>
      <c r="C271" s="28">
        <f t="shared" si="85"/>
        <v>11121.354166666668</v>
      </c>
      <c r="D271" s="23">
        <f t="shared" ref="D271:D317" si="86">C271-C272</f>
        <v>103.64583333333394</v>
      </c>
    </row>
    <row r="272" spans="1:4" hidden="1" x14ac:dyDescent="0.25">
      <c r="A272" s="2">
        <v>195</v>
      </c>
      <c r="B272" s="36">
        <f t="shared" ref="B272:B317" ca="1" si="87">EDATE(B271,1)</f>
        <v>50201</v>
      </c>
      <c r="C272" s="28">
        <f t="shared" si="85"/>
        <v>11017.708333333334</v>
      </c>
      <c r="D272" s="23">
        <f t="shared" si="86"/>
        <v>103.64583333333394</v>
      </c>
    </row>
    <row r="273" spans="1:4" hidden="1" x14ac:dyDescent="0.25">
      <c r="A273" s="2">
        <v>196</v>
      </c>
      <c r="B273" s="36">
        <f t="shared" ca="1" si="87"/>
        <v>50231</v>
      </c>
      <c r="C273" s="28">
        <f t="shared" si="85"/>
        <v>10914.0625</v>
      </c>
      <c r="D273" s="23">
        <f t="shared" si="86"/>
        <v>103.64583333333212</v>
      </c>
    </row>
    <row r="274" spans="1:4" hidden="1" x14ac:dyDescent="0.25">
      <c r="A274" s="2">
        <v>197</v>
      </c>
      <c r="B274" s="36">
        <f t="shared" ca="1" si="87"/>
        <v>50262</v>
      </c>
      <c r="C274" s="28">
        <f t="shared" si="85"/>
        <v>10810.416666666668</v>
      </c>
      <c r="D274" s="23">
        <f t="shared" si="86"/>
        <v>103.64583333333394</v>
      </c>
    </row>
    <row r="275" spans="1:4" hidden="1" x14ac:dyDescent="0.25">
      <c r="A275" s="2">
        <v>198</v>
      </c>
      <c r="B275" s="36">
        <f t="shared" ca="1" si="87"/>
        <v>50293</v>
      </c>
      <c r="C275" s="28">
        <f t="shared" si="85"/>
        <v>10706.770833333334</v>
      </c>
      <c r="D275" s="23">
        <f t="shared" si="86"/>
        <v>103.64583333333394</v>
      </c>
    </row>
    <row r="276" spans="1:4" hidden="1" x14ac:dyDescent="0.25">
      <c r="A276" s="2">
        <v>199</v>
      </c>
      <c r="B276" s="36">
        <f t="shared" ca="1" si="87"/>
        <v>50323</v>
      </c>
      <c r="C276" s="28">
        <f t="shared" si="85"/>
        <v>10603.125</v>
      </c>
      <c r="D276" s="23">
        <f t="shared" si="86"/>
        <v>103.64583333333212</v>
      </c>
    </row>
    <row r="277" spans="1:4" hidden="1" x14ac:dyDescent="0.25">
      <c r="A277" s="2">
        <v>200</v>
      </c>
      <c r="B277" s="36">
        <f t="shared" ca="1" si="87"/>
        <v>50354</v>
      </c>
      <c r="C277" s="28">
        <f t="shared" si="85"/>
        <v>10499.479166666668</v>
      </c>
      <c r="D277" s="23">
        <f t="shared" si="86"/>
        <v>103.64583333333394</v>
      </c>
    </row>
    <row r="278" spans="1:4" hidden="1" x14ac:dyDescent="0.25">
      <c r="A278" s="2">
        <v>201</v>
      </c>
      <c r="B278" s="36">
        <f t="shared" ca="1" si="87"/>
        <v>50384</v>
      </c>
      <c r="C278" s="28">
        <f t="shared" si="85"/>
        <v>10395.833333333334</v>
      </c>
      <c r="D278" s="23">
        <f t="shared" si="86"/>
        <v>103.64583333333394</v>
      </c>
    </row>
    <row r="279" spans="1:4" hidden="1" x14ac:dyDescent="0.25">
      <c r="A279" s="2">
        <v>202</v>
      </c>
      <c r="B279" s="36">
        <f t="shared" ca="1" si="87"/>
        <v>50415</v>
      </c>
      <c r="C279" s="28">
        <f t="shared" si="85"/>
        <v>10292.1875</v>
      </c>
      <c r="D279" s="23">
        <f t="shared" si="86"/>
        <v>103.64583333333212</v>
      </c>
    </row>
    <row r="280" spans="1:4" hidden="1" x14ac:dyDescent="0.25">
      <c r="A280" s="2">
        <v>203</v>
      </c>
      <c r="B280" s="36">
        <f t="shared" ca="1" si="87"/>
        <v>50446</v>
      </c>
      <c r="C280" s="28">
        <f t="shared" si="85"/>
        <v>10188.541666666668</v>
      </c>
      <c r="D280" s="23">
        <f t="shared" si="86"/>
        <v>103.64583333333394</v>
      </c>
    </row>
    <row r="281" spans="1:4" hidden="1" x14ac:dyDescent="0.25">
      <c r="A281" s="2">
        <v>204</v>
      </c>
      <c r="B281" s="36">
        <f t="shared" ca="1" si="87"/>
        <v>50474</v>
      </c>
      <c r="C281" s="28">
        <f t="shared" si="85"/>
        <v>10084.895833333334</v>
      </c>
      <c r="D281" s="23">
        <f t="shared" si="86"/>
        <v>103.64583333333394</v>
      </c>
    </row>
    <row r="282" spans="1:4" hidden="1" x14ac:dyDescent="0.25">
      <c r="A282" s="2">
        <v>205</v>
      </c>
      <c r="B282" s="36">
        <f t="shared" ca="1" si="87"/>
        <v>50505</v>
      </c>
      <c r="C282" s="28">
        <f>M51</f>
        <v>9981.25</v>
      </c>
      <c r="D282" s="23">
        <f t="shared" si="86"/>
        <v>103.64583333333212</v>
      </c>
    </row>
    <row r="283" spans="1:4" hidden="1" x14ac:dyDescent="0.25">
      <c r="A283" s="2">
        <v>206</v>
      </c>
      <c r="B283" s="36">
        <f t="shared" ca="1" si="87"/>
        <v>50535</v>
      </c>
      <c r="C283" s="28">
        <f t="shared" ref="C283:C293" si="88">M52</f>
        <v>9877.6041666666679</v>
      </c>
      <c r="D283" s="23">
        <f t="shared" si="86"/>
        <v>103.64583333333394</v>
      </c>
    </row>
    <row r="284" spans="1:4" hidden="1" x14ac:dyDescent="0.25">
      <c r="A284" s="2">
        <v>207</v>
      </c>
      <c r="B284" s="36">
        <f t="shared" ca="1" si="87"/>
        <v>50566</v>
      </c>
      <c r="C284" s="28">
        <f t="shared" si="88"/>
        <v>9773.9583333333339</v>
      </c>
      <c r="D284" s="23">
        <f t="shared" si="86"/>
        <v>103.64583333333394</v>
      </c>
    </row>
    <row r="285" spans="1:4" hidden="1" x14ac:dyDescent="0.25">
      <c r="A285" s="2">
        <v>208</v>
      </c>
      <c r="B285" s="36">
        <f t="shared" ca="1" si="87"/>
        <v>50596</v>
      </c>
      <c r="C285" s="28">
        <f t="shared" si="88"/>
        <v>9670.3125</v>
      </c>
      <c r="D285" s="23">
        <f t="shared" si="86"/>
        <v>103.64583333333212</v>
      </c>
    </row>
    <row r="286" spans="1:4" hidden="1" x14ac:dyDescent="0.25">
      <c r="A286" s="2">
        <v>209</v>
      </c>
      <c r="B286" s="36">
        <f t="shared" ca="1" si="87"/>
        <v>50627</v>
      </c>
      <c r="C286" s="28">
        <f t="shared" si="88"/>
        <v>9566.6666666666679</v>
      </c>
      <c r="D286" s="23">
        <f t="shared" si="86"/>
        <v>103.64583333333394</v>
      </c>
    </row>
    <row r="287" spans="1:4" hidden="1" x14ac:dyDescent="0.25">
      <c r="A287" s="2">
        <v>210</v>
      </c>
      <c r="B287" s="36">
        <f t="shared" ca="1" si="87"/>
        <v>50658</v>
      </c>
      <c r="C287" s="28">
        <f t="shared" si="88"/>
        <v>9463.0208333333339</v>
      </c>
      <c r="D287" s="23">
        <f t="shared" si="86"/>
        <v>103.64583333333394</v>
      </c>
    </row>
    <row r="288" spans="1:4" hidden="1" x14ac:dyDescent="0.25">
      <c r="A288" s="2">
        <v>211</v>
      </c>
      <c r="B288" s="36">
        <f t="shared" ca="1" si="87"/>
        <v>50688</v>
      </c>
      <c r="C288" s="28">
        <f t="shared" si="88"/>
        <v>9359.375</v>
      </c>
      <c r="D288" s="23">
        <f t="shared" si="86"/>
        <v>103.64583333333212</v>
      </c>
    </row>
    <row r="289" spans="1:4" hidden="1" x14ac:dyDescent="0.25">
      <c r="A289" s="2">
        <v>212</v>
      </c>
      <c r="B289" s="36">
        <f t="shared" ca="1" si="87"/>
        <v>50719</v>
      </c>
      <c r="C289" s="28">
        <f t="shared" si="88"/>
        <v>9255.7291666666679</v>
      </c>
      <c r="D289" s="23">
        <f t="shared" si="86"/>
        <v>103.64583333333394</v>
      </c>
    </row>
    <row r="290" spans="1:4" hidden="1" x14ac:dyDescent="0.25">
      <c r="A290" s="2">
        <v>213</v>
      </c>
      <c r="B290" s="36">
        <f t="shared" ca="1" si="87"/>
        <v>50749</v>
      </c>
      <c r="C290" s="28">
        <f t="shared" si="88"/>
        <v>9152.0833333333339</v>
      </c>
      <c r="D290" s="23">
        <f t="shared" si="86"/>
        <v>103.64583333333394</v>
      </c>
    </row>
    <row r="291" spans="1:4" hidden="1" x14ac:dyDescent="0.25">
      <c r="A291" s="2">
        <v>214</v>
      </c>
      <c r="B291" s="36">
        <f t="shared" ca="1" si="87"/>
        <v>50780</v>
      </c>
      <c r="C291" s="28">
        <f t="shared" si="88"/>
        <v>9048.4375</v>
      </c>
      <c r="D291" s="23">
        <f t="shared" si="86"/>
        <v>103.64583333333212</v>
      </c>
    </row>
    <row r="292" spans="1:4" hidden="1" x14ac:dyDescent="0.25">
      <c r="A292" s="2">
        <v>215</v>
      </c>
      <c r="B292" s="36">
        <f t="shared" ca="1" si="87"/>
        <v>50811</v>
      </c>
      <c r="C292" s="28">
        <f t="shared" si="88"/>
        <v>8944.7916666666679</v>
      </c>
      <c r="D292" s="23">
        <f t="shared" si="86"/>
        <v>103.64583333333394</v>
      </c>
    </row>
    <row r="293" spans="1:4" hidden="1" x14ac:dyDescent="0.25">
      <c r="A293" s="2">
        <v>216</v>
      </c>
      <c r="B293" s="36">
        <f t="shared" ca="1" si="87"/>
        <v>50839</v>
      </c>
      <c r="C293" s="28">
        <f t="shared" si="88"/>
        <v>8841.1458333333339</v>
      </c>
      <c r="D293" s="23">
        <f t="shared" si="86"/>
        <v>103.64583333333394</v>
      </c>
    </row>
    <row r="294" spans="1:4" hidden="1" x14ac:dyDescent="0.25">
      <c r="A294" s="2">
        <v>217</v>
      </c>
      <c r="B294" s="36">
        <f t="shared" ca="1" si="87"/>
        <v>50870</v>
      </c>
      <c r="C294" s="23">
        <f>P51</f>
        <v>8737.5</v>
      </c>
      <c r="D294" s="23">
        <f t="shared" si="86"/>
        <v>103.64583333333212</v>
      </c>
    </row>
    <row r="295" spans="1:4" hidden="1" x14ac:dyDescent="0.25">
      <c r="A295" s="2">
        <v>218</v>
      </c>
      <c r="B295" s="36">
        <f t="shared" ca="1" si="87"/>
        <v>50900</v>
      </c>
      <c r="C295" s="23">
        <f t="shared" ref="C295:C304" si="89">P52</f>
        <v>8633.8541666666679</v>
      </c>
      <c r="D295" s="23">
        <f t="shared" si="86"/>
        <v>103.64583333333394</v>
      </c>
    </row>
    <row r="296" spans="1:4" hidden="1" x14ac:dyDescent="0.25">
      <c r="A296" s="2">
        <v>219</v>
      </c>
      <c r="B296" s="36">
        <f t="shared" ca="1" si="87"/>
        <v>50931</v>
      </c>
      <c r="C296" s="23">
        <f t="shared" si="89"/>
        <v>8530.2083333333339</v>
      </c>
      <c r="D296" s="23">
        <f t="shared" si="86"/>
        <v>103.64583333333394</v>
      </c>
    </row>
    <row r="297" spans="1:4" hidden="1" x14ac:dyDescent="0.25">
      <c r="A297" s="2">
        <v>220</v>
      </c>
      <c r="B297" s="36">
        <f t="shared" ca="1" si="87"/>
        <v>50961</v>
      </c>
      <c r="C297" s="23">
        <f t="shared" si="89"/>
        <v>8426.5625</v>
      </c>
      <c r="D297" s="23">
        <f t="shared" si="86"/>
        <v>103.64583333333212</v>
      </c>
    </row>
    <row r="298" spans="1:4" hidden="1" x14ac:dyDescent="0.25">
      <c r="A298" s="2">
        <v>221</v>
      </c>
      <c r="B298" s="36">
        <f t="shared" ca="1" si="87"/>
        <v>50992</v>
      </c>
      <c r="C298" s="23">
        <f t="shared" si="89"/>
        <v>8322.9166666666679</v>
      </c>
      <c r="D298" s="23">
        <f t="shared" si="86"/>
        <v>103.64583333333394</v>
      </c>
    </row>
    <row r="299" spans="1:4" hidden="1" x14ac:dyDescent="0.25">
      <c r="A299" s="2">
        <v>222</v>
      </c>
      <c r="B299" s="36">
        <f t="shared" ca="1" si="87"/>
        <v>51023</v>
      </c>
      <c r="C299" s="23">
        <f t="shared" si="89"/>
        <v>8219.2708333333339</v>
      </c>
      <c r="D299" s="23">
        <f t="shared" si="86"/>
        <v>103.64583333333394</v>
      </c>
    </row>
    <row r="300" spans="1:4" hidden="1" x14ac:dyDescent="0.25">
      <c r="A300" s="2">
        <v>223</v>
      </c>
      <c r="B300" s="36">
        <f t="shared" ca="1" si="87"/>
        <v>51053</v>
      </c>
      <c r="C300" s="23">
        <f t="shared" si="89"/>
        <v>8115.625</v>
      </c>
      <c r="D300" s="23">
        <f t="shared" si="86"/>
        <v>103.64583333333303</v>
      </c>
    </row>
    <row r="301" spans="1:4" hidden="1" x14ac:dyDescent="0.25">
      <c r="A301" s="2">
        <v>224</v>
      </c>
      <c r="B301" s="36">
        <f t="shared" ca="1" si="87"/>
        <v>51084</v>
      </c>
      <c r="C301" s="23">
        <f t="shared" si="89"/>
        <v>8011.979166666667</v>
      </c>
      <c r="D301" s="23">
        <f t="shared" si="86"/>
        <v>103.64583333333303</v>
      </c>
    </row>
    <row r="302" spans="1:4" hidden="1" x14ac:dyDescent="0.25">
      <c r="A302" s="2">
        <v>225</v>
      </c>
      <c r="B302" s="36">
        <f t="shared" ca="1" si="87"/>
        <v>51114</v>
      </c>
      <c r="C302" s="23">
        <f t="shared" si="89"/>
        <v>7908.3333333333339</v>
      </c>
      <c r="D302" s="23">
        <f t="shared" si="86"/>
        <v>103.64583333333394</v>
      </c>
    </row>
    <row r="303" spans="1:4" hidden="1" x14ac:dyDescent="0.25">
      <c r="A303" s="2">
        <v>226</v>
      </c>
      <c r="B303" s="36">
        <f t="shared" ca="1" si="87"/>
        <v>51145</v>
      </c>
      <c r="C303" s="23">
        <f t="shared" si="89"/>
        <v>7804.6875</v>
      </c>
      <c r="D303" s="23">
        <f t="shared" si="86"/>
        <v>103.64583333333303</v>
      </c>
    </row>
    <row r="304" spans="1:4" hidden="1" x14ac:dyDescent="0.25">
      <c r="A304" s="2">
        <v>227</v>
      </c>
      <c r="B304" s="36">
        <f t="shared" ca="1" si="87"/>
        <v>51176</v>
      </c>
      <c r="C304" s="23">
        <f t="shared" si="89"/>
        <v>7701.041666666667</v>
      </c>
      <c r="D304" s="23">
        <f t="shared" si="86"/>
        <v>103.64583333333303</v>
      </c>
    </row>
    <row r="305" spans="1:4" hidden="1" x14ac:dyDescent="0.25">
      <c r="A305" s="2">
        <v>228</v>
      </c>
      <c r="B305" s="36">
        <f t="shared" ca="1" si="87"/>
        <v>51205</v>
      </c>
      <c r="C305" s="23">
        <f>P62</f>
        <v>7597.3958333333339</v>
      </c>
      <c r="D305" s="23">
        <f t="shared" si="86"/>
        <v>103.64583333333394</v>
      </c>
    </row>
    <row r="306" spans="1:4" hidden="1" x14ac:dyDescent="0.25">
      <c r="A306" s="2">
        <v>229</v>
      </c>
      <c r="B306" s="36">
        <f t="shared" ca="1" si="87"/>
        <v>51236</v>
      </c>
      <c r="C306" s="23">
        <f>S51</f>
        <v>7493.75</v>
      </c>
      <c r="D306" s="23">
        <f t="shared" si="86"/>
        <v>103.64583333333303</v>
      </c>
    </row>
    <row r="307" spans="1:4" hidden="1" x14ac:dyDescent="0.25">
      <c r="A307" s="2">
        <v>230</v>
      </c>
      <c r="B307" s="36">
        <f t="shared" ca="1" si="87"/>
        <v>51266</v>
      </c>
      <c r="C307" s="23">
        <f t="shared" ref="C307:C317" si="90">S52</f>
        <v>7390.104166666667</v>
      </c>
      <c r="D307" s="23">
        <f t="shared" si="86"/>
        <v>103.64583333333303</v>
      </c>
    </row>
    <row r="308" spans="1:4" hidden="1" x14ac:dyDescent="0.25">
      <c r="A308" s="2">
        <v>231</v>
      </c>
      <c r="B308" s="36">
        <f t="shared" ca="1" si="87"/>
        <v>51297</v>
      </c>
      <c r="C308" s="23">
        <f t="shared" si="90"/>
        <v>7286.4583333333339</v>
      </c>
      <c r="D308" s="23">
        <f t="shared" si="86"/>
        <v>103.64583333333394</v>
      </c>
    </row>
    <row r="309" spans="1:4" hidden="1" x14ac:dyDescent="0.25">
      <c r="A309" s="2">
        <v>232</v>
      </c>
      <c r="B309" s="36">
        <f t="shared" ca="1" si="87"/>
        <v>51327</v>
      </c>
      <c r="C309" s="23">
        <f t="shared" si="90"/>
        <v>7182.8125</v>
      </c>
      <c r="D309" s="23">
        <f t="shared" si="86"/>
        <v>103.64583333333303</v>
      </c>
    </row>
    <row r="310" spans="1:4" hidden="1" x14ac:dyDescent="0.25">
      <c r="A310" s="2">
        <v>233</v>
      </c>
      <c r="B310" s="36">
        <f t="shared" ca="1" si="87"/>
        <v>51358</v>
      </c>
      <c r="C310" s="23">
        <f t="shared" si="90"/>
        <v>7079.166666666667</v>
      </c>
      <c r="D310" s="23">
        <f t="shared" si="86"/>
        <v>103.64583333333394</v>
      </c>
    </row>
    <row r="311" spans="1:4" hidden="1" x14ac:dyDescent="0.25">
      <c r="A311" s="2">
        <v>234</v>
      </c>
      <c r="B311" s="36">
        <f t="shared" ca="1" si="87"/>
        <v>51389</v>
      </c>
      <c r="C311" s="23">
        <f t="shared" si="90"/>
        <v>6975.520833333333</v>
      </c>
      <c r="D311" s="23">
        <f t="shared" si="86"/>
        <v>103.64583333333303</v>
      </c>
    </row>
    <row r="312" spans="1:4" hidden="1" x14ac:dyDescent="0.25">
      <c r="A312" s="2">
        <v>235</v>
      </c>
      <c r="B312" s="36">
        <f t="shared" ca="1" si="87"/>
        <v>51419</v>
      </c>
      <c r="C312" s="23">
        <f t="shared" si="90"/>
        <v>6871.875</v>
      </c>
      <c r="D312" s="23">
        <f t="shared" si="86"/>
        <v>103.64583333333303</v>
      </c>
    </row>
    <row r="313" spans="1:4" hidden="1" x14ac:dyDescent="0.25">
      <c r="A313" s="2">
        <v>236</v>
      </c>
      <c r="B313" s="36">
        <f t="shared" ca="1" si="87"/>
        <v>51450</v>
      </c>
      <c r="C313" s="23">
        <f t="shared" si="90"/>
        <v>6768.229166666667</v>
      </c>
      <c r="D313" s="23">
        <f t="shared" si="86"/>
        <v>103.64583333333394</v>
      </c>
    </row>
    <row r="314" spans="1:4" hidden="1" x14ac:dyDescent="0.25">
      <c r="A314" s="2">
        <v>237</v>
      </c>
      <c r="B314" s="36">
        <f t="shared" ca="1" si="87"/>
        <v>51480</v>
      </c>
      <c r="C314" s="23">
        <f t="shared" si="90"/>
        <v>6664.583333333333</v>
      </c>
      <c r="D314" s="23">
        <f t="shared" si="86"/>
        <v>103.64583333333303</v>
      </c>
    </row>
    <row r="315" spans="1:4" hidden="1" x14ac:dyDescent="0.25">
      <c r="A315" s="2">
        <v>238</v>
      </c>
      <c r="B315" s="36">
        <f t="shared" ca="1" si="87"/>
        <v>51511</v>
      </c>
      <c r="C315" s="23">
        <f t="shared" si="90"/>
        <v>6560.9375</v>
      </c>
      <c r="D315" s="23">
        <f t="shared" si="86"/>
        <v>103.64583333333303</v>
      </c>
    </row>
    <row r="316" spans="1:4" hidden="1" x14ac:dyDescent="0.25">
      <c r="A316" s="2">
        <v>239</v>
      </c>
      <c r="B316" s="36">
        <f t="shared" ca="1" si="87"/>
        <v>51542</v>
      </c>
      <c r="C316" s="23">
        <f t="shared" si="90"/>
        <v>6457.291666666667</v>
      </c>
      <c r="D316" s="23">
        <f t="shared" si="86"/>
        <v>103.64583333333394</v>
      </c>
    </row>
    <row r="317" spans="1:4" hidden="1" x14ac:dyDescent="0.25">
      <c r="A317" s="2">
        <v>240</v>
      </c>
      <c r="B317" s="36">
        <f t="shared" ca="1" si="87"/>
        <v>51570</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0.6</v>
      </c>
      <c r="I6" s="85"/>
      <c r="J6" s="54"/>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1500000</v>
      </c>
      <c r="I7" s="86"/>
      <c r="J7" s="54"/>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54"/>
      <c r="K8" s="31"/>
      <c r="L8" s="31"/>
      <c r="M8" s="31"/>
      <c r="N8" s="31"/>
      <c r="O8" s="31"/>
      <c r="P8" s="2"/>
      <c r="Q8" s="2"/>
      <c r="S8" s="18"/>
      <c r="T8" s="18"/>
      <c r="U8" s="18"/>
      <c r="V8" s="18"/>
      <c r="W8" s="17"/>
      <c r="X8" s="1"/>
      <c r="Y8" s="1"/>
    </row>
    <row r="9" spans="1:28" x14ac:dyDescent="0.25">
      <c r="A9" s="89" t="s">
        <v>50</v>
      </c>
      <c r="B9" s="90"/>
      <c r="C9" s="90"/>
      <c r="D9" s="90"/>
      <c r="E9" s="90"/>
      <c r="F9" s="90"/>
      <c r="G9" s="90"/>
      <c r="H9" s="91">
        <v>1E-4</v>
      </c>
      <c r="I9" s="92"/>
      <c r="J9" s="54"/>
      <c r="K9" s="31"/>
      <c r="L9" s="31"/>
      <c r="M9" s="31"/>
      <c r="N9" s="31"/>
      <c r="O9" s="31"/>
      <c r="P9" s="2"/>
      <c r="Q9" s="2"/>
      <c r="S9" s="18"/>
      <c r="T9" s="18"/>
      <c r="U9" s="18"/>
      <c r="V9" s="18"/>
      <c r="W9" s="24"/>
      <c r="X9" s="1"/>
      <c r="Y9" s="1"/>
    </row>
    <row r="10" spans="1:28" x14ac:dyDescent="0.25">
      <c r="A10" s="93" t="s">
        <v>51</v>
      </c>
      <c r="B10" s="94"/>
      <c r="C10" s="94"/>
      <c r="D10" s="94"/>
      <c r="E10" s="94"/>
      <c r="F10" s="94"/>
      <c r="G10" s="94"/>
      <c r="H10" s="95">
        <v>12</v>
      </c>
      <c r="I10" s="96"/>
      <c r="J10" s="54"/>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54"/>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228</v>
      </c>
      <c r="I12" s="96"/>
      <c r="J12" s="54"/>
      <c r="K12" s="31"/>
      <c r="L12" s="31"/>
      <c r="M12" s="31"/>
      <c r="N12" s="31"/>
      <c r="O12" s="31"/>
      <c r="P12" s="2"/>
      <c r="Q12" s="2"/>
      <c r="S12" s="18"/>
      <c r="T12" s="18"/>
      <c r="U12" s="18"/>
      <c r="V12" s="18"/>
      <c r="W12" s="24"/>
      <c r="X12" s="1"/>
      <c r="Y12" s="1"/>
    </row>
    <row r="13" spans="1:28" ht="21" customHeight="1"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6250</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2719424.6875</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4219424.6875</v>
      </c>
      <c r="J66" s="41"/>
      <c r="K66" s="41"/>
    </row>
    <row r="67" spans="1:11" ht="25.5" customHeight="1" x14ac:dyDescent="0.25">
      <c r="A67" s="124" t="s">
        <v>45</v>
      </c>
      <c r="B67" s="124"/>
      <c r="C67" s="124"/>
      <c r="D67" s="124"/>
      <c r="E67" s="124"/>
      <c r="F67" s="124"/>
      <c r="G67" s="124"/>
      <c r="H67" s="124"/>
      <c r="I67" s="52">
        <f ca="1">XIRR(C77:C317,B77:B317)</f>
        <v>0.17233168482780456</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-1486500</v>
      </c>
    </row>
    <row r="78" spans="1:11" hidden="1" x14ac:dyDescent="0.25">
      <c r="A78" s="4">
        <v>1</v>
      </c>
      <c r="B78" s="37">
        <f ca="1">EDATE(B77,1)</f>
        <v>44296</v>
      </c>
      <c r="C78" s="38">
        <f t="shared" ref="C78:C89" si="63">D21</f>
        <v>6262.5</v>
      </c>
      <c r="D78" s="23">
        <f>C78-C79</f>
        <v>5.2083333333030168E-2</v>
      </c>
    </row>
    <row r="79" spans="1:11" hidden="1" x14ac:dyDescent="0.25">
      <c r="A79" s="4">
        <v>2</v>
      </c>
      <c r="B79" s="37">
        <f ca="1">EDATE(B78,1)</f>
        <v>44326</v>
      </c>
      <c r="C79" s="38">
        <f t="shared" si="63"/>
        <v>6262.447916666667</v>
      </c>
      <c r="D79" s="23">
        <f t="shared" ref="D79:D142" si="64">C79-C80</f>
        <v>5.2083333333939663E-2</v>
      </c>
    </row>
    <row r="80" spans="1:11" hidden="1" x14ac:dyDescent="0.25">
      <c r="A80" s="4">
        <v>3</v>
      </c>
      <c r="B80" s="37">
        <f t="shared" ref="B80:B143" ca="1" si="65">EDATE(B79,1)</f>
        <v>44357</v>
      </c>
      <c r="C80" s="38">
        <f t="shared" si="63"/>
        <v>6262.395833333333</v>
      </c>
      <c r="D80" s="23">
        <f t="shared" si="64"/>
        <v>5.2083333333030168E-2</v>
      </c>
    </row>
    <row r="81" spans="1:4" hidden="1" x14ac:dyDescent="0.25">
      <c r="A81" s="4">
        <v>4</v>
      </c>
      <c r="B81" s="37">
        <f t="shared" ca="1" si="65"/>
        <v>44387</v>
      </c>
      <c r="C81" s="38">
        <f t="shared" si="63"/>
        <v>6262.34375</v>
      </c>
      <c r="D81" s="23">
        <f t="shared" si="64"/>
        <v>5.2083333333030168E-2</v>
      </c>
    </row>
    <row r="82" spans="1:4" hidden="1" x14ac:dyDescent="0.25">
      <c r="A82" s="4">
        <v>5</v>
      </c>
      <c r="B82" s="37">
        <f t="shared" ca="1" si="65"/>
        <v>44418</v>
      </c>
      <c r="C82" s="38">
        <f t="shared" si="63"/>
        <v>6262.291666666667</v>
      </c>
      <c r="D82" s="23">
        <f t="shared" si="64"/>
        <v>5.2083333333939663E-2</v>
      </c>
    </row>
    <row r="83" spans="1:4" hidden="1" x14ac:dyDescent="0.25">
      <c r="A83" s="4">
        <v>6</v>
      </c>
      <c r="B83" s="37">
        <f t="shared" ca="1" si="65"/>
        <v>44449</v>
      </c>
      <c r="C83" s="38">
        <f t="shared" si="63"/>
        <v>6262.239583333333</v>
      </c>
      <c r="D83" s="23">
        <f t="shared" si="64"/>
        <v>5.2083333333030168E-2</v>
      </c>
    </row>
    <row r="84" spans="1:4" hidden="1" x14ac:dyDescent="0.25">
      <c r="A84" s="4">
        <v>7</v>
      </c>
      <c r="B84" s="37">
        <f t="shared" ca="1" si="65"/>
        <v>44479</v>
      </c>
      <c r="C84" s="38">
        <f t="shared" si="63"/>
        <v>6262.1875</v>
      </c>
      <c r="D84" s="23">
        <f t="shared" si="64"/>
        <v>5.2083333333030168E-2</v>
      </c>
    </row>
    <row r="85" spans="1:4" hidden="1" x14ac:dyDescent="0.25">
      <c r="A85" s="4">
        <v>8</v>
      </c>
      <c r="B85" s="37">
        <f t="shared" ca="1" si="65"/>
        <v>44510</v>
      </c>
      <c r="C85" s="38">
        <f t="shared" si="63"/>
        <v>6262.135416666667</v>
      </c>
      <c r="D85" s="23">
        <f t="shared" si="64"/>
        <v>5.2083333333939663E-2</v>
      </c>
    </row>
    <row r="86" spans="1:4" hidden="1" x14ac:dyDescent="0.25">
      <c r="A86" s="4">
        <v>9</v>
      </c>
      <c r="B86" s="37">
        <f t="shared" ca="1" si="65"/>
        <v>44540</v>
      </c>
      <c r="C86" s="38">
        <f t="shared" si="63"/>
        <v>6262.083333333333</v>
      </c>
      <c r="D86" s="23">
        <f t="shared" si="64"/>
        <v>5.2083333333030168E-2</v>
      </c>
    </row>
    <row r="87" spans="1:4" hidden="1" x14ac:dyDescent="0.25">
      <c r="A87" s="4">
        <v>10</v>
      </c>
      <c r="B87" s="37">
        <f t="shared" ca="1" si="65"/>
        <v>44571</v>
      </c>
      <c r="C87" s="38">
        <f t="shared" si="63"/>
        <v>6262.03125</v>
      </c>
      <c r="D87" s="23">
        <f t="shared" si="64"/>
        <v>5.2083333333030168E-2</v>
      </c>
    </row>
    <row r="88" spans="1:4" hidden="1" x14ac:dyDescent="0.25">
      <c r="A88" s="4">
        <v>11</v>
      </c>
      <c r="B88" s="37">
        <f t="shared" ca="1" si="65"/>
        <v>44602</v>
      </c>
      <c r="C88" s="38">
        <f t="shared" si="63"/>
        <v>6261.979166666667</v>
      </c>
      <c r="D88" s="23">
        <f t="shared" si="64"/>
        <v>5.2083333333939663E-2</v>
      </c>
    </row>
    <row r="89" spans="1:4" hidden="1" x14ac:dyDescent="0.25">
      <c r="A89" s="4">
        <v>12</v>
      </c>
      <c r="B89" s="37">
        <f t="shared" ca="1" si="65"/>
        <v>44630</v>
      </c>
      <c r="C89" s="38">
        <f t="shared" si="63"/>
        <v>6261.927083333333</v>
      </c>
      <c r="D89" s="23">
        <f t="shared" si="64"/>
        <v>-23619.322916666672</v>
      </c>
    </row>
    <row r="90" spans="1:4" hidden="1" x14ac:dyDescent="0.25">
      <c r="A90" s="2">
        <v>13</v>
      </c>
      <c r="B90" s="36">
        <f t="shared" ca="1" si="65"/>
        <v>44661</v>
      </c>
      <c r="C90" s="23">
        <f t="shared" ref="C90:C101" si="66">G21</f>
        <v>29881.250000000004</v>
      </c>
      <c r="D90" s="23">
        <f t="shared" si="64"/>
        <v>103.64583333333576</v>
      </c>
    </row>
    <row r="91" spans="1:4" hidden="1" x14ac:dyDescent="0.25">
      <c r="A91" s="2">
        <v>14</v>
      </c>
      <c r="B91" s="36">
        <f t="shared" ca="1" si="65"/>
        <v>44691</v>
      </c>
      <c r="C91" s="23">
        <f t="shared" si="66"/>
        <v>29777.604166666668</v>
      </c>
      <c r="D91" s="23">
        <f t="shared" si="64"/>
        <v>103.64583333333212</v>
      </c>
    </row>
    <row r="92" spans="1:4" hidden="1" x14ac:dyDescent="0.25">
      <c r="A92" s="2">
        <v>15</v>
      </c>
      <c r="B92" s="36">
        <f t="shared" ca="1" si="65"/>
        <v>44722</v>
      </c>
      <c r="C92" s="23">
        <f t="shared" si="66"/>
        <v>29673.958333333336</v>
      </c>
      <c r="D92" s="23">
        <f t="shared" si="64"/>
        <v>103.64583333333212</v>
      </c>
    </row>
    <row r="93" spans="1:4" hidden="1" x14ac:dyDescent="0.25">
      <c r="A93" s="2">
        <v>16</v>
      </c>
      <c r="B93" s="36">
        <f t="shared" ca="1" si="65"/>
        <v>44752</v>
      </c>
      <c r="C93" s="23">
        <f t="shared" si="66"/>
        <v>29570.312500000004</v>
      </c>
      <c r="D93" s="23">
        <f t="shared" si="64"/>
        <v>103.64583333333576</v>
      </c>
    </row>
    <row r="94" spans="1:4" hidden="1" x14ac:dyDescent="0.25">
      <c r="A94" s="2">
        <v>17</v>
      </c>
      <c r="B94" s="36">
        <f t="shared" ca="1" si="65"/>
        <v>44783</v>
      </c>
      <c r="C94" s="23">
        <f t="shared" si="66"/>
        <v>29466.666666666668</v>
      </c>
      <c r="D94" s="23">
        <f t="shared" si="64"/>
        <v>103.64583333333212</v>
      </c>
    </row>
    <row r="95" spans="1:4" hidden="1" x14ac:dyDescent="0.25">
      <c r="A95" s="2">
        <v>18</v>
      </c>
      <c r="B95" s="36">
        <f t="shared" ca="1" si="65"/>
        <v>44814</v>
      </c>
      <c r="C95" s="23">
        <f t="shared" si="66"/>
        <v>29363.020833333336</v>
      </c>
      <c r="D95" s="23">
        <f t="shared" si="64"/>
        <v>103.64583333333212</v>
      </c>
    </row>
    <row r="96" spans="1:4" hidden="1" x14ac:dyDescent="0.25">
      <c r="A96" s="2">
        <v>19</v>
      </c>
      <c r="B96" s="36">
        <f t="shared" ca="1" si="65"/>
        <v>44844</v>
      </c>
      <c r="C96" s="23">
        <f t="shared" si="66"/>
        <v>29259.375000000004</v>
      </c>
      <c r="D96" s="23">
        <f t="shared" si="64"/>
        <v>103.64583333333576</v>
      </c>
    </row>
    <row r="97" spans="1:4" hidden="1" x14ac:dyDescent="0.25">
      <c r="A97" s="2">
        <v>20</v>
      </c>
      <c r="B97" s="36">
        <f t="shared" ca="1" si="65"/>
        <v>44875</v>
      </c>
      <c r="C97" s="23">
        <f t="shared" si="66"/>
        <v>29155.729166666668</v>
      </c>
      <c r="D97" s="23">
        <f t="shared" si="64"/>
        <v>103.64583333333212</v>
      </c>
    </row>
    <row r="98" spans="1:4" hidden="1" x14ac:dyDescent="0.25">
      <c r="A98" s="2">
        <v>21</v>
      </c>
      <c r="B98" s="36">
        <f t="shared" ca="1" si="65"/>
        <v>44905</v>
      </c>
      <c r="C98" s="23">
        <f t="shared" si="66"/>
        <v>29052.083333333336</v>
      </c>
      <c r="D98" s="23">
        <f t="shared" si="64"/>
        <v>103.64583333333212</v>
      </c>
    </row>
    <row r="99" spans="1:4" hidden="1" x14ac:dyDescent="0.25">
      <c r="A99" s="2">
        <v>22</v>
      </c>
      <c r="B99" s="36">
        <f t="shared" ca="1" si="65"/>
        <v>44936</v>
      </c>
      <c r="C99" s="23">
        <f t="shared" si="66"/>
        <v>28948.437500000004</v>
      </c>
      <c r="D99" s="23">
        <f t="shared" si="64"/>
        <v>103.64583333333576</v>
      </c>
    </row>
    <row r="100" spans="1:4" hidden="1" x14ac:dyDescent="0.25">
      <c r="A100" s="2">
        <v>23</v>
      </c>
      <c r="B100" s="36">
        <f t="shared" ca="1" si="65"/>
        <v>44967</v>
      </c>
      <c r="C100" s="23">
        <f t="shared" si="66"/>
        <v>28844.791666666668</v>
      </c>
      <c r="D100" s="23">
        <f t="shared" si="64"/>
        <v>103.64583333333212</v>
      </c>
    </row>
    <row r="101" spans="1:4" hidden="1" x14ac:dyDescent="0.25">
      <c r="A101" s="2">
        <v>24</v>
      </c>
      <c r="B101" s="36">
        <f t="shared" ca="1" si="65"/>
        <v>44995</v>
      </c>
      <c r="C101" s="23">
        <f t="shared" si="66"/>
        <v>28741.145833333336</v>
      </c>
      <c r="D101" s="23">
        <f t="shared" si="64"/>
        <v>103.64583333333212</v>
      </c>
    </row>
    <row r="102" spans="1:4" hidden="1" x14ac:dyDescent="0.25">
      <c r="A102" s="2">
        <v>25</v>
      </c>
      <c r="B102" s="36">
        <f t="shared" ca="1" si="65"/>
        <v>45026</v>
      </c>
      <c r="C102" s="23">
        <f t="shared" ref="C102:C113" si="67">J21</f>
        <v>28637.500000000004</v>
      </c>
      <c r="D102" s="23">
        <f t="shared" si="64"/>
        <v>103.64583333333576</v>
      </c>
    </row>
    <row r="103" spans="1:4" hidden="1" x14ac:dyDescent="0.25">
      <c r="A103" s="2">
        <v>26</v>
      </c>
      <c r="B103" s="36">
        <f t="shared" ca="1" si="65"/>
        <v>45056</v>
      </c>
      <c r="C103" s="23">
        <f t="shared" si="67"/>
        <v>28533.854166666668</v>
      </c>
      <c r="D103" s="23">
        <f t="shared" si="64"/>
        <v>103.64583333333212</v>
      </c>
    </row>
    <row r="104" spans="1:4" hidden="1" x14ac:dyDescent="0.25">
      <c r="A104" s="2">
        <v>27</v>
      </c>
      <c r="B104" s="36">
        <f t="shared" ca="1" si="65"/>
        <v>45087</v>
      </c>
      <c r="C104" s="23">
        <f t="shared" si="67"/>
        <v>28430.208333333336</v>
      </c>
      <c r="D104" s="23">
        <f t="shared" si="64"/>
        <v>103.64583333333212</v>
      </c>
    </row>
    <row r="105" spans="1:4" hidden="1" x14ac:dyDescent="0.25">
      <c r="A105" s="2">
        <v>28</v>
      </c>
      <c r="B105" s="36">
        <f t="shared" ca="1" si="65"/>
        <v>45117</v>
      </c>
      <c r="C105" s="23">
        <f t="shared" si="67"/>
        <v>28326.562500000004</v>
      </c>
      <c r="D105" s="23">
        <f t="shared" si="64"/>
        <v>103.64583333333576</v>
      </c>
    </row>
    <row r="106" spans="1:4" hidden="1" x14ac:dyDescent="0.25">
      <c r="A106" s="2">
        <v>29</v>
      </c>
      <c r="B106" s="36">
        <f t="shared" ca="1" si="65"/>
        <v>45148</v>
      </c>
      <c r="C106" s="23">
        <f t="shared" si="67"/>
        <v>28222.916666666668</v>
      </c>
      <c r="D106" s="23">
        <f t="shared" si="64"/>
        <v>103.64583333333212</v>
      </c>
    </row>
    <row r="107" spans="1:4" hidden="1" x14ac:dyDescent="0.25">
      <c r="A107" s="2">
        <v>30</v>
      </c>
      <c r="B107" s="36">
        <f t="shared" ca="1" si="65"/>
        <v>45179</v>
      </c>
      <c r="C107" s="23">
        <f t="shared" si="67"/>
        <v>28119.270833333336</v>
      </c>
      <c r="D107" s="23">
        <f t="shared" si="64"/>
        <v>103.64583333333212</v>
      </c>
    </row>
    <row r="108" spans="1:4" hidden="1" x14ac:dyDescent="0.25">
      <c r="A108" s="2">
        <v>31</v>
      </c>
      <c r="B108" s="36">
        <f t="shared" ca="1" si="65"/>
        <v>45209</v>
      </c>
      <c r="C108" s="23">
        <f t="shared" si="67"/>
        <v>28015.625000000004</v>
      </c>
      <c r="D108" s="23">
        <f t="shared" si="64"/>
        <v>103.64583333333576</v>
      </c>
    </row>
    <row r="109" spans="1:4" hidden="1" x14ac:dyDescent="0.25">
      <c r="A109" s="2">
        <v>32</v>
      </c>
      <c r="B109" s="36">
        <f t="shared" ca="1" si="65"/>
        <v>45240</v>
      </c>
      <c r="C109" s="23">
        <f t="shared" si="67"/>
        <v>27911.979166666668</v>
      </c>
      <c r="D109" s="23">
        <f t="shared" si="64"/>
        <v>103.64583333333212</v>
      </c>
    </row>
    <row r="110" spans="1:4" hidden="1" x14ac:dyDescent="0.25">
      <c r="A110" s="2">
        <v>33</v>
      </c>
      <c r="B110" s="36">
        <f t="shared" ca="1" si="65"/>
        <v>45270</v>
      </c>
      <c r="C110" s="23">
        <f t="shared" si="67"/>
        <v>27808.333333333336</v>
      </c>
      <c r="D110" s="23">
        <f t="shared" si="64"/>
        <v>103.64583333333212</v>
      </c>
    </row>
    <row r="111" spans="1:4" hidden="1" x14ac:dyDescent="0.25">
      <c r="A111" s="2">
        <v>34</v>
      </c>
      <c r="B111" s="36">
        <f t="shared" ca="1" si="65"/>
        <v>45301</v>
      </c>
      <c r="C111" s="23">
        <f t="shared" si="67"/>
        <v>27704.687500000004</v>
      </c>
      <c r="D111" s="23">
        <f t="shared" si="64"/>
        <v>103.64583333333576</v>
      </c>
    </row>
    <row r="112" spans="1:4" hidden="1" x14ac:dyDescent="0.25">
      <c r="A112" s="2">
        <v>35</v>
      </c>
      <c r="B112" s="36">
        <f t="shared" ca="1" si="65"/>
        <v>45332</v>
      </c>
      <c r="C112" s="23">
        <f t="shared" si="67"/>
        <v>27601.041666666668</v>
      </c>
      <c r="D112" s="23">
        <f t="shared" si="64"/>
        <v>103.64583333333212</v>
      </c>
    </row>
    <row r="113" spans="1:4" hidden="1" x14ac:dyDescent="0.25">
      <c r="A113" s="2">
        <v>36</v>
      </c>
      <c r="B113" s="36">
        <f t="shared" ca="1" si="65"/>
        <v>45361</v>
      </c>
      <c r="C113" s="23">
        <f t="shared" si="67"/>
        <v>27497.395833333336</v>
      </c>
      <c r="D113" s="23">
        <f t="shared" si="64"/>
        <v>103.64583333333212</v>
      </c>
    </row>
    <row r="114" spans="1:4" hidden="1" x14ac:dyDescent="0.25">
      <c r="A114" s="2">
        <v>37</v>
      </c>
      <c r="B114" s="36">
        <f t="shared" ca="1" si="65"/>
        <v>45392</v>
      </c>
      <c r="C114" s="23">
        <f t="shared" ref="C114:C125" si="68">M21</f>
        <v>27393.750000000004</v>
      </c>
      <c r="D114" s="23">
        <f t="shared" si="64"/>
        <v>103.64583333333576</v>
      </c>
    </row>
    <row r="115" spans="1:4" hidden="1" x14ac:dyDescent="0.25">
      <c r="A115" s="2">
        <v>38</v>
      </c>
      <c r="B115" s="36">
        <f t="shared" ca="1" si="65"/>
        <v>45422</v>
      </c>
      <c r="C115" s="23">
        <f t="shared" si="68"/>
        <v>27290.104166666668</v>
      </c>
      <c r="D115" s="23">
        <f t="shared" si="64"/>
        <v>103.64583333333212</v>
      </c>
    </row>
    <row r="116" spans="1:4" hidden="1" x14ac:dyDescent="0.25">
      <c r="A116" s="2">
        <v>39</v>
      </c>
      <c r="B116" s="36">
        <f t="shared" ca="1" si="65"/>
        <v>45453</v>
      </c>
      <c r="C116" s="23">
        <f t="shared" si="68"/>
        <v>27186.458333333336</v>
      </c>
      <c r="D116" s="23">
        <f t="shared" si="64"/>
        <v>103.64583333333212</v>
      </c>
    </row>
    <row r="117" spans="1:4" hidden="1" x14ac:dyDescent="0.25">
      <c r="A117" s="2">
        <v>40</v>
      </c>
      <c r="B117" s="36">
        <f t="shared" ca="1" si="65"/>
        <v>45483</v>
      </c>
      <c r="C117" s="23">
        <f t="shared" si="68"/>
        <v>27082.812500000004</v>
      </c>
      <c r="D117" s="23">
        <f t="shared" si="64"/>
        <v>103.64583333333576</v>
      </c>
    </row>
    <row r="118" spans="1:4" hidden="1" x14ac:dyDescent="0.25">
      <c r="A118" s="2">
        <v>41</v>
      </c>
      <c r="B118" s="36">
        <f t="shared" ca="1" si="65"/>
        <v>45514</v>
      </c>
      <c r="C118" s="23">
        <f t="shared" si="68"/>
        <v>26979.166666666668</v>
      </c>
      <c r="D118" s="23">
        <f t="shared" si="64"/>
        <v>103.64583333333212</v>
      </c>
    </row>
    <row r="119" spans="1:4" hidden="1" x14ac:dyDescent="0.25">
      <c r="A119" s="2">
        <v>42</v>
      </c>
      <c r="B119" s="36">
        <f t="shared" ca="1" si="65"/>
        <v>45545</v>
      </c>
      <c r="C119" s="23">
        <f t="shared" si="68"/>
        <v>26875.520833333336</v>
      </c>
      <c r="D119" s="23">
        <f t="shared" si="64"/>
        <v>103.64583333333212</v>
      </c>
    </row>
    <row r="120" spans="1:4" hidden="1" x14ac:dyDescent="0.25">
      <c r="A120" s="2">
        <v>43</v>
      </c>
      <c r="B120" s="36">
        <f t="shared" ca="1" si="65"/>
        <v>45575</v>
      </c>
      <c r="C120" s="23">
        <f t="shared" si="68"/>
        <v>26771.875000000004</v>
      </c>
      <c r="D120" s="23">
        <f t="shared" si="64"/>
        <v>103.64583333333576</v>
      </c>
    </row>
    <row r="121" spans="1:4" hidden="1" x14ac:dyDescent="0.25">
      <c r="A121" s="2">
        <v>44</v>
      </c>
      <c r="B121" s="36">
        <f t="shared" ca="1" si="65"/>
        <v>45606</v>
      </c>
      <c r="C121" s="23">
        <f t="shared" si="68"/>
        <v>26668.229166666668</v>
      </c>
      <c r="D121" s="23">
        <f t="shared" si="64"/>
        <v>103.64583333333212</v>
      </c>
    </row>
    <row r="122" spans="1:4" hidden="1" x14ac:dyDescent="0.25">
      <c r="A122" s="2">
        <v>45</v>
      </c>
      <c r="B122" s="36">
        <f t="shared" ca="1" si="65"/>
        <v>45636</v>
      </c>
      <c r="C122" s="23">
        <f t="shared" si="68"/>
        <v>26564.583333333336</v>
      </c>
      <c r="D122" s="23">
        <f t="shared" si="64"/>
        <v>103.64583333333212</v>
      </c>
    </row>
    <row r="123" spans="1:4" hidden="1" x14ac:dyDescent="0.25">
      <c r="A123" s="2">
        <v>46</v>
      </c>
      <c r="B123" s="36">
        <f t="shared" ca="1" si="65"/>
        <v>45667</v>
      </c>
      <c r="C123" s="23">
        <f t="shared" si="68"/>
        <v>26460.937500000004</v>
      </c>
      <c r="D123" s="23">
        <f t="shared" si="64"/>
        <v>103.64583333333576</v>
      </c>
    </row>
    <row r="124" spans="1:4" hidden="1" x14ac:dyDescent="0.25">
      <c r="A124" s="2">
        <v>47</v>
      </c>
      <c r="B124" s="36">
        <f t="shared" ca="1" si="65"/>
        <v>45698</v>
      </c>
      <c r="C124" s="23">
        <f t="shared" si="68"/>
        <v>26357.291666666668</v>
      </c>
      <c r="D124" s="23">
        <f t="shared" si="64"/>
        <v>103.64583333333212</v>
      </c>
    </row>
    <row r="125" spans="1:4" hidden="1" x14ac:dyDescent="0.25">
      <c r="A125" s="2">
        <v>48</v>
      </c>
      <c r="B125" s="36">
        <f t="shared" ca="1" si="65"/>
        <v>45726</v>
      </c>
      <c r="C125" s="23">
        <f t="shared" si="68"/>
        <v>26253.645833333336</v>
      </c>
      <c r="D125" s="23">
        <f t="shared" si="64"/>
        <v>103.64583333333212</v>
      </c>
    </row>
    <row r="126" spans="1:4" hidden="1" x14ac:dyDescent="0.25">
      <c r="A126" s="2">
        <v>49</v>
      </c>
      <c r="B126" s="36">
        <f t="shared" ca="1" si="65"/>
        <v>45757</v>
      </c>
      <c r="C126" s="23">
        <f t="shared" ref="C126:C137" si="69">P21</f>
        <v>26150.000000000004</v>
      </c>
      <c r="D126" s="23">
        <f t="shared" si="64"/>
        <v>103.64583333333576</v>
      </c>
    </row>
    <row r="127" spans="1:4" hidden="1" x14ac:dyDescent="0.25">
      <c r="A127" s="2">
        <v>50</v>
      </c>
      <c r="B127" s="36">
        <f t="shared" ca="1" si="65"/>
        <v>45787</v>
      </c>
      <c r="C127" s="23">
        <f t="shared" si="69"/>
        <v>26046.354166666668</v>
      </c>
      <c r="D127" s="23">
        <f t="shared" si="64"/>
        <v>103.64583333333212</v>
      </c>
    </row>
    <row r="128" spans="1:4" hidden="1" x14ac:dyDescent="0.25">
      <c r="A128" s="2">
        <v>51</v>
      </c>
      <c r="B128" s="36">
        <f t="shared" ca="1" si="65"/>
        <v>45818</v>
      </c>
      <c r="C128" s="23">
        <f t="shared" si="69"/>
        <v>25942.708333333336</v>
      </c>
      <c r="D128" s="23">
        <f t="shared" si="64"/>
        <v>103.64583333333212</v>
      </c>
    </row>
    <row r="129" spans="1:4" hidden="1" x14ac:dyDescent="0.25">
      <c r="A129" s="2">
        <v>52</v>
      </c>
      <c r="B129" s="36">
        <f t="shared" ca="1" si="65"/>
        <v>45848</v>
      </c>
      <c r="C129" s="23">
        <f t="shared" si="69"/>
        <v>25839.062500000004</v>
      </c>
      <c r="D129" s="23">
        <f t="shared" si="64"/>
        <v>103.64583333333576</v>
      </c>
    </row>
    <row r="130" spans="1:4" hidden="1" x14ac:dyDescent="0.25">
      <c r="A130" s="2">
        <v>53</v>
      </c>
      <c r="B130" s="36">
        <f t="shared" ca="1" si="65"/>
        <v>45879</v>
      </c>
      <c r="C130" s="23">
        <f t="shared" si="69"/>
        <v>25735.416666666668</v>
      </c>
      <c r="D130" s="23">
        <f t="shared" si="64"/>
        <v>103.64583333333212</v>
      </c>
    </row>
    <row r="131" spans="1:4" hidden="1" x14ac:dyDescent="0.25">
      <c r="A131" s="2">
        <v>54</v>
      </c>
      <c r="B131" s="36">
        <f t="shared" ca="1" si="65"/>
        <v>45910</v>
      </c>
      <c r="C131" s="23">
        <f t="shared" si="69"/>
        <v>25631.770833333336</v>
      </c>
      <c r="D131" s="23">
        <f t="shared" si="64"/>
        <v>103.64583333333212</v>
      </c>
    </row>
    <row r="132" spans="1:4" hidden="1" x14ac:dyDescent="0.25">
      <c r="A132" s="2">
        <v>55</v>
      </c>
      <c r="B132" s="36">
        <f t="shared" ca="1" si="65"/>
        <v>45940</v>
      </c>
      <c r="C132" s="23">
        <f t="shared" si="69"/>
        <v>25528.125000000004</v>
      </c>
      <c r="D132" s="23">
        <f t="shared" si="64"/>
        <v>103.64583333333576</v>
      </c>
    </row>
    <row r="133" spans="1:4" hidden="1" x14ac:dyDescent="0.25">
      <c r="A133" s="2">
        <v>56</v>
      </c>
      <c r="B133" s="36">
        <f t="shared" ca="1" si="65"/>
        <v>45971</v>
      </c>
      <c r="C133" s="23">
        <f t="shared" si="69"/>
        <v>25424.479166666668</v>
      </c>
      <c r="D133" s="23">
        <f t="shared" si="64"/>
        <v>103.64583333333212</v>
      </c>
    </row>
    <row r="134" spans="1:4" hidden="1" x14ac:dyDescent="0.25">
      <c r="A134" s="2">
        <v>57</v>
      </c>
      <c r="B134" s="36">
        <f t="shared" ca="1" si="65"/>
        <v>46001</v>
      </c>
      <c r="C134" s="23">
        <f t="shared" si="69"/>
        <v>25320.833333333336</v>
      </c>
      <c r="D134" s="23">
        <f t="shared" si="64"/>
        <v>103.64583333333212</v>
      </c>
    </row>
    <row r="135" spans="1:4" hidden="1" x14ac:dyDescent="0.25">
      <c r="A135" s="2">
        <v>58</v>
      </c>
      <c r="B135" s="36">
        <f t="shared" ca="1" si="65"/>
        <v>46032</v>
      </c>
      <c r="C135" s="23">
        <f t="shared" si="69"/>
        <v>25217.187500000004</v>
      </c>
      <c r="D135" s="23">
        <f t="shared" si="64"/>
        <v>103.64583333333576</v>
      </c>
    </row>
    <row r="136" spans="1:4" hidden="1" x14ac:dyDescent="0.25">
      <c r="A136" s="2">
        <v>59</v>
      </c>
      <c r="B136" s="36">
        <f t="shared" ca="1" si="65"/>
        <v>46063</v>
      </c>
      <c r="C136" s="23">
        <f t="shared" si="69"/>
        <v>25113.541666666668</v>
      </c>
      <c r="D136" s="23">
        <f t="shared" si="64"/>
        <v>103.64583333333212</v>
      </c>
    </row>
    <row r="137" spans="1:4" hidden="1" x14ac:dyDescent="0.25">
      <c r="A137" s="2">
        <v>60</v>
      </c>
      <c r="B137" s="36">
        <f t="shared" ca="1" si="65"/>
        <v>46091</v>
      </c>
      <c r="C137" s="23">
        <f t="shared" si="69"/>
        <v>25009.895833333336</v>
      </c>
      <c r="D137" s="23">
        <f t="shared" si="64"/>
        <v>103.64583333333212</v>
      </c>
    </row>
    <row r="138" spans="1:4" hidden="1" x14ac:dyDescent="0.25">
      <c r="A138" s="2">
        <v>61</v>
      </c>
      <c r="B138" s="36">
        <f t="shared" ca="1" si="65"/>
        <v>46122</v>
      </c>
      <c r="C138" s="23">
        <f t="shared" ref="C138:C149" si="70">S21</f>
        <v>24906.250000000004</v>
      </c>
      <c r="D138" s="23">
        <f t="shared" si="64"/>
        <v>103.64583333333576</v>
      </c>
    </row>
    <row r="139" spans="1:4" hidden="1" x14ac:dyDescent="0.25">
      <c r="A139" s="2">
        <v>62</v>
      </c>
      <c r="B139" s="36">
        <f t="shared" ca="1" si="65"/>
        <v>46152</v>
      </c>
      <c r="C139" s="23">
        <f t="shared" si="70"/>
        <v>24802.604166666668</v>
      </c>
      <c r="D139" s="23">
        <f t="shared" si="64"/>
        <v>103.64583333333212</v>
      </c>
    </row>
    <row r="140" spans="1:4" hidden="1" x14ac:dyDescent="0.25">
      <c r="A140" s="2">
        <v>63</v>
      </c>
      <c r="B140" s="36">
        <f t="shared" ca="1" si="65"/>
        <v>46183</v>
      </c>
      <c r="C140" s="23">
        <f t="shared" si="70"/>
        <v>24698.958333333336</v>
      </c>
      <c r="D140" s="23">
        <f t="shared" si="64"/>
        <v>103.64583333333212</v>
      </c>
    </row>
    <row r="141" spans="1:4" hidden="1" x14ac:dyDescent="0.25">
      <c r="A141" s="2">
        <v>64</v>
      </c>
      <c r="B141" s="36">
        <f t="shared" ca="1" si="65"/>
        <v>46213</v>
      </c>
      <c r="C141" s="23">
        <f t="shared" si="70"/>
        <v>24595.312500000004</v>
      </c>
      <c r="D141" s="23">
        <f t="shared" si="64"/>
        <v>103.64583333333576</v>
      </c>
    </row>
    <row r="142" spans="1:4" hidden="1" x14ac:dyDescent="0.25">
      <c r="A142" s="2">
        <v>65</v>
      </c>
      <c r="B142" s="36">
        <f t="shared" ca="1" si="65"/>
        <v>46244</v>
      </c>
      <c r="C142" s="23">
        <f t="shared" si="70"/>
        <v>24491.666666666668</v>
      </c>
      <c r="D142" s="23">
        <f t="shared" si="64"/>
        <v>103.64583333333212</v>
      </c>
    </row>
    <row r="143" spans="1:4" hidden="1" x14ac:dyDescent="0.25">
      <c r="A143" s="2">
        <v>66</v>
      </c>
      <c r="B143" s="36">
        <f t="shared" ca="1" si="65"/>
        <v>46275</v>
      </c>
      <c r="C143" s="23">
        <f t="shared" si="70"/>
        <v>24388.020833333336</v>
      </c>
      <c r="D143" s="23">
        <f t="shared" ref="D143:D206" si="71">C143-C144</f>
        <v>103.64583333333212</v>
      </c>
    </row>
    <row r="144" spans="1:4" hidden="1" x14ac:dyDescent="0.25">
      <c r="A144" s="2">
        <v>67</v>
      </c>
      <c r="B144" s="36">
        <f t="shared" ref="B144:B207" ca="1" si="72">EDATE(B143,1)</f>
        <v>46305</v>
      </c>
      <c r="C144" s="23">
        <f t="shared" si="70"/>
        <v>24284.375000000004</v>
      </c>
      <c r="D144" s="23">
        <f t="shared" si="71"/>
        <v>103.64583333333576</v>
      </c>
    </row>
    <row r="145" spans="1:4" hidden="1" x14ac:dyDescent="0.25">
      <c r="A145" s="2">
        <v>68</v>
      </c>
      <c r="B145" s="36">
        <f t="shared" ca="1" si="72"/>
        <v>46336</v>
      </c>
      <c r="C145" s="23">
        <f t="shared" si="70"/>
        <v>24180.729166666668</v>
      </c>
      <c r="D145" s="23">
        <f t="shared" si="71"/>
        <v>103.64583333333212</v>
      </c>
    </row>
    <row r="146" spans="1:4" hidden="1" x14ac:dyDescent="0.25">
      <c r="A146" s="2">
        <v>69</v>
      </c>
      <c r="B146" s="36">
        <f t="shared" ca="1" si="72"/>
        <v>46366</v>
      </c>
      <c r="C146" s="23">
        <f t="shared" si="70"/>
        <v>24077.083333333336</v>
      </c>
      <c r="D146" s="23">
        <f t="shared" si="71"/>
        <v>103.64583333333212</v>
      </c>
    </row>
    <row r="147" spans="1:4" hidden="1" x14ac:dyDescent="0.25">
      <c r="A147" s="2">
        <v>70</v>
      </c>
      <c r="B147" s="36">
        <f t="shared" ca="1" si="72"/>
        <v>46397</v>
      </c>
      <c r="C147" s="23">
        <f t="shared" si="70"/>
        <v>23973.437500000004</v>
      </c>
      <c r="D147" s="23">
        <f t="shared" si="71"/>
        <v>103.64583333333576</v>
      </c>
    </row>
    <row r="148" spans="1:4" hidden="1" x14ac:dyDescent="0.25">
      <c r="A148" s="2">
        <v>71</v>
      </c>
      <c r="B148" s="36">
        <f t="shared" ca="1" si="72"/>
        <v>46428</v>
      </c>
      <c r="C148" s="23">
        <f t="shared" si="70"/>
        <v>23869.791666666668</v>
      </c>
      <c r="D148" s="23">
        <f t="shared" si="71"/>
        <v>103.64583333333212</v>
      </c>
    </row>
    <row r="149" spans="1:4" hidden="1" x14ac:dyDescent="0.25">
      <c r="A149" s="2">
        <v>72</v>
      </c>
      <c r="B149" s="36">
        <f t="shared" ca="1" si="72"/>
        <v>46456</v>
      </c>
      <c r="C149" s="23">
        <f t="shared" si="70"/>
        <v>23766.145833333336</v>
      </c>
      <c r="D149" s="23">
        <f t="shared" si="71"/>
        <v>103.64583333333212</v>
      </c>
    </row>
    <row r="150" spans="1:4" hidden="1" x14ac:dyDescent="0.25">
      <c r="A150" s="2">
        <v>73</v>
      </c>
      <c r="B150" s="36">
        <f t="shared" ca="1" si="72"/>
        <v>46487</v>
      </c>
      <c r="C150" s="23">
        <f t="shared" ref="C150:C161" si="73">V21</f>
        <v>23662.500000000004</v>
      </c>
      <c r="D150" s="23">
        <f t="shared" si="71"/>
        <v>103.64583333333576</v>
      </c>
    </row>
    <row r="151" spans="1:4" hidden="1" x14ac:dyDescent="0.25">
      <c r="A151" s="2">
        <v>74</v>
      </c>
      <c r="B151" s="36">
        <f t="shared" ca="1" si="72"/>
        <v>46517</v>
      </c>
      <c r="C151" s="23">
        <f t="shared" si="73"/>
        <v>23558.854166666668</v>
      </c>
      <c r="D151" s="23">
        <f t="shared" si="71"/>
        <v>103.64583333333212</v>
      </c>
    </row>
    <row r="152" spans="1:4" hidden="1" x14ac:dyDescent="0.25">
      <c r="A152" s="2">
        <v>75</v>
      </c>
      <c r="B152" s="36">
        <f t="shared" ca="1" si="72"/>
        <v>46548</v>
      </c>
      <c r="C152" s="23">
        <f t="shared" si="73"/>
        <v>23455.208333333336</v>
      </c>
      <c r="D152" s="23">
        <f t="shared" si="71"/>
        <v>103.64583333333212</v>
      </c>
    </row>
    <row r="153" spans="1:4" hidden="1" x14ac:dyDescent="0.25">
      <c r="A153" s="2">
        <v>76</v>
      </c>
      <c r="B153" s="36">
        <f t="shared" ca="1" si="72"/>
        <v>46578</v>
      </c>
      <c r="C153" s="23">
        <f t="shared" si="73"/>
        <v>23351.562500000004</v>
      </c>
      <c r="D153" s="23">
        <f t="shared" si="71"/>
        <v>103.64583333333576</v>
      </c>
    </row>
    <row r="154" spans="1:4" hidden="1" x14ac:dyDescent="0.25">
      <c r="A154" s="2">
        <v>77</v>
      </c>
      <c r="B154" s="36">
        <f t="shared" ca="1" si="72"/>
        <v>46609</v>
      </c>
      <c r="C154" s="23">
        <f t="shared" si="73"/>
        <v>23247.916666666668</v>
      </c>
      <c r="D154" s="23">
        <f t="shared" si="71"/>
        <v>103.64583333333212</v>
      </c>
    </row>
    <row r="155" spans="1:4" hidden="1" x14ac:dyDescent="0.25">
      <c r="A155" s="2">
        <v>78</v>
      </c>
      <c r="B155" s="36">
        <f t="shared" ca="1" si="72"/>
        <v>46640</v>
      </c>
      <c r="C155" s="23">
        <f t="shared" si="73"/>
        <v>23144.270833333336</v>
      </c>
      <c r="D155" s="23">
        <f t="shared" si="71"/>
        <v>103.64583333333212</v>
      </c>
    </row>
    <row r="156" spans="1:4" hidden="1" x14ac:dyDescent="0.25">
      <c r="A156" s="2">
        <v>79</v>
      </c>
      <c r="B156" s="36">
        <f t="shared" ca="1" si="72"/>
        <v>46670</v>
      </c>
      <c r="C156" s="23">
        <f t="shared" si="73"/>
        <v>23040.625000000004</v>
      </c>
      <c r="D156" s="23">
        <f t="shared" si="71"/>
        <v>103.64583333333576</v>
      </c>
    </row>
    <row r="157" spans="1:4" hidden="1" x14ac:dyDescent="0.25">
      <c r="A157" s="2">
        <v>80</v>
      </c>
      <c r="B157" s="36">
        <f t="shared" ca="1" si="72"/>
        <v>46701</v>
      </c>
      <c r="C157" s="23">
        <f t="shared" si="73"/>
        <v>22936.979166666668</v>
      </c>
      <c r="D157" s="23">
        <f t="shared" si="71"/>
        <v>103.64583333333212</v>
      </c>
    </row>
    <row r="158" spans="1:4" hidden="1" x14ac:dyDescent="0.25">
      <c r="A158" s="2">
        <v>81</v>
      </c>
      <c r="B158" s="36">
        <f t="shared" ca="1" si="72"/>
        <v>46731</v>
      </c>
      <c r="C158" s="23">
        <f t="shared" si="73"/>
        <v>22833.333333333336</v>
      </c>
      <c r="D158" s="23">
        <f t="shared" si="71"/>
        <v>103.64583333333212</v>
      </c>
    </row>
    <row r="159" spans="1:4" hidden="1" x14ac:dyDescent="0.25">
      <c r="A159" s="2">
        <v>82</v>
      </c>
      <c r="B159" s="36">
        <f t="shared" ca="1" si="72"/>
        <v>46762</v>
      </c>
      <c r="C159" s="23">
        <f t="shared" si="73"/>
        <v>22729.687500000004</v>
      </c>
      <c r="D159" s="23">
        <f t="shared" si="71"/>
        <v>103.64583333333576</v>
      </c>
    </row>
    <row r="160" spans="1:4" hidden="1" x14ac:dyDescent="0.25">
      <c r="A160" s="2">
        <v>83</v>
      </c>
      <c r="B160" s="36">
        <f t="shared" ca="1" si="72"/>
        <v>46793</v>
      </c>
      <c r="C160" s="23">
        <f t="shared" si="73"/>
        <v>22626.041666666668</v>
      </c>
      <c r="D160" s="23">
        <f t="shared" si="71"/>
        <v>103.64583333333212</v>
      </c>
    </row>
    <row r="161" spans="1:4" hidden="1" x14ac:dyDescent="0.25">
      <c r="A161" s="2">
        <v>84</v>
      </c>
      <c r="B161" s="36">
        <f t="shared" ca="1" si="72"/>
        <v>46822</v>
      </c>
      <c r="C161" s="23">
        <f t="shared" si="73"/>
        <v>22522.395833333336</v>
      </c>
      <c r="D161" s="23">
        <f t="shared" si="71"/>
        <v>103.64583333333576</v>
      </c>
    </row>
    <row r="162" spans="1:4" hidden="1" x14ac:dyDescent="0.25">
      <c r="A162" s="2">
        <v>85</v>
      </c>
      <c r="B162" s="36">
        <f t="shared" ca="1" si="72"/>
        <v>46853</v>
      </c>
      <c r="C162" s="23">
        <f t="shared" ref="C162:C173" si="74">D36</f>
        <v>22418.75</v>
      </c>
      <c r="D162" s="23">
        <f t="shared" si="71"/>
        <v>103.64583333333212</v>
      </c>
    </row>
    <row r="163" spans="1:4" hidden="1" x14ac:dyDescent="0.25">
      <c r="A163" s="2">
        <v>86</v>
      </c>
      <c r="B163" s="36">
        <f t="shared" ca="1" si="72"/>
        <v>46883</v>
      </c>
      <c r="C163" s="23">
        <f t="shared" si="74"/>
        <v>22315.104166666668</v>
      </c>
      <c r="D163" s="23">
        <f t="shared" si="71"/>
        <v>103.64583333333212</v>
      </c>
    </row>
    <row r="164" spans="1:4" hidden="1" x14ac:dyDescent="0.25">
      <c r="A164" s="2">
        <v>87</v>
      </c>
      <c r="B164" s="36">
        <f t="shared" ca="1" si="72"/>
        <v>46914</v>
      </c>
      <c r="C164" s="23">
        <f t="shared" si="74"/>
        <v>22211.458333333336</v>
      </c>
      <c r="D164" s="23">
        <f t="shared" si="71"/>
        <v>103.64583333333576</v>
      </c>
    </row>
    <row r="165" spans="1:4" hidden="1" x14ac:dyDescent="0.25">
      <c r="A165" s="2">
        <v>88</v>
      </c>
      <c r="B165" s="36">
        <f t="shared" ca="1" si="72"/>
        <v>46944</v>
      </c>
      <c r="C165" s="23">
        <f t="shared" si="74"/>
        <v>22107.8125</v>
      </c>
      <c r="D165" s="23">
        <f t="shared" si="71"/>
        <v>103.64583333333212</v>
      </c>
    </row>
    <row r="166" spans="1:4" hidden="1" x14ac:dyDescent="0.25">
      <c r="A166" s="2">
        <v>89</v>
      </c>
      <c r="B166" s="36">
        <f t="shared" ca="1" si="72"/>
        <v>46975</v>
      </c>
      <c r="C166" s="23">
        <f t="shared" si="74"/>
        <v>22004.166666666668</v>
      </c>
      <c r="D166" s="23">
        <f t="shared" si="71"/>
        <v>103.64583333333212</v>
      </c>
    </row>
    <row r="167" spans="1:4" hidden="1" x14ac:dyDescent="0.25">
      <c r="A167" s="2">
        <v>90</v>
      </c>
      <c r="B167" s="36">
        <f t="shared" ca="1" si="72"/>
        <v>47006</v>
      </c>
      <c r="C167" s="23">
        <f t="shared" si="74"/>
        <v>21900.520833333336</v>
      </c>
      <c r="D167" s="23">
        <f t="shared" si="71"/>
        <v>103.64583333333576</v>
      </c>
    </row>
    <row r="168" spans="1:4" hidden="1" x14ac:dyDescent="0.25">
      <c r="A168" s="2">
        <v>91</v>
      </c>
      <c r="B168" s="36">
        <f t="shared" ca="1" si="72"/>
        <v>47036</v>
      </c>
      <c r="C168" s="23">
        <f t="shared" si="74"/>
        <v>21796.875</v>
      </c>
      <c r="D168" s="23">
        <f t="shared" si="71"/>
        <v>103.64583333333212</v>
      </c>
    </row>
    <row r="169" spans="1:4" hidden="1" x14ac:dyDescent="0.25">
      <c r="A169" s="2">
        <v>92</v>
      </c>
      <c r="B169" s="36">
        <f t="shared" ca="1" si="72"/>
        <v>47067</v>
      </c>
      <c r="C169" s="23">
        <f t="shared" si="74"/>
        <v>21693.229166666668</v>
      </c>
      <c r="D169" s="23">
        <f t="shared" si="71"/>
        <v>103.64583333333212</v>
      </c>
    </row>
    <row r="170" spans="1:4" hidden="1" x14ac:dyDescent="0.25">
      <c r="A170" s="2">
        <v>93</v>
      </c>
      <c r="B170" s="36">
        <f t="shared" ca="1" si="72"/>
        <v>47097</v>
      </c>
      <c r="C170" s="23">
        <f t="shared" si="74"/>
        <v>21589.583333333336</v>
      </c>
      <c r="D170" s="23">
        <f t="shared" si="71"/>
        <v>103.64583333333576</v>
      </c>
    </row>
    <row r="171" spans="1:4" hidden="1" x14ac:dyDescent="0.25">
      <c r="A171" s="2">
        <v>94</v>
      </c>
      <c r="B171" s="36">
        <f t="shared" ca="1" si="72"/>
        <v>47128</v>
      </c>
      <c r="C171" s="23">
        <f t="shared" si="74"/>
        <v>21485.9375</v>
      </c>
      <c r="D171" s="23">
        <f t="shared" si="71"/>
        <v>103.64583333333212</v>
      </c>
    </row>
    <row r="172" spans="1:4" hidden="1" x14ac:dyDescent="0.25">
      <c r="A172" s="2">
        <v>95</v>
      </c>
      <c r="B172" s="36">
        <f t="shared" ca="1" si="72"/>
        <v>47159</v>
      </c>
      <c r="C172" s="23">
        <f t="shared" si="74"/>
        <v>21382.291666666668</v>
      </c>
      <c r="D172" s="23">
        <f t="shared" si="71"/>
        <v>103.64583333333212</v>
      </c>
    </row>
    <row r="173" spans="1:4" hidden="1" x14ac:dyDescent="0.25">
      <c r="A173" s="2">
        <v>96</v>
      </c>
      <c r="B173" s="36">
        <f t="shared" ca="1" si="72"/>
        <v>47187</v>
      </c>
      <c r="C173" s="23">
        <f t="shared" si="74"/>
        <v>21278.645833333336</v>
      </c>
      <c r="D173" s="23">
        <f t="shared" si="71"/>
        <v>103.64583333333576</v>
      </c>
    </row>
    <row r="174" spans="1:4" hidden="1" x14ac:dyDescent="0.25">
      <c r="A174" s="2">
        <v>97</v>
      </c>
      <c r="B174" s="36">
        <f t="shared" ca="1" si="72"/>
        <v>47218</v>
      </c>
      <c r="C174" s="23">
        <f t="shared" ref="C174:C185" si="75">G36</f>
        <v>21175</v>
      </c>
      <c r="D174" s="23">
        <f t="shared" si="71"/>
        <v>103.64583333333212</v>
      </c>
    </row>
    <row r="175" spans="1:4" hidden="1" x14ac:dyDescent="0.25">
      <c r="A175" s="2">
        <v>98</v>
      </c>
      <c r="B175" s="36">
        <f t="shared" ca="1" si="72"/>
        <v>47248</v>
      </c>
      <c r="C175" s="23">
        <f t="shared" si="75"/>
        <v>21071.354166666668</v>
      </c>
      <c r="D175" s="23">
        <f t="shared" si="71"/>
        <v>103.64583333333212</v>
      </c>
    </row>
    <row r="176" spans="1:4" hidden="1" x14ac:dyDescent="0.25">
      <c r="A176" s="2">
        <v>99</v>
      </c>
      <c r="B176" s="36">
        <f t="shared" ca="1" si="72"/>
        <v>47279</v>
      </c>
      <c r="C176" s="23">
        <f t="shared" si="75"/>
        <v>20967.708333333336</v>
      </c>
      <c r="D176" s="23">
        <f t="shared" si="71"/>
        <v>103.64583333333576</v>
      </c>
    </row>
    <row r="177" spans="1:4" hidden="1" x14ac:dyDescent="0.25">
      <c r="A177" s="2">
        <v>100</v>
      </c>
      <c r="B177" s="36">
        <f t="shared" ca="1" si="72"/>
        <v>47309</v>
      </c>
      <c r="C177" s="23">
        <f t="shared" si="75"/>
        <v>20864.0625</v>
      </c>
      <c r="D177" s="23">
        <f t="shared" si="71"/>
        <v>103.64583333333212</v>
      </c>
    </row>
    <row r="178" spans="1:4" hidden="1" x14ac:dyDescent="0.25">
      <c r="A178" s="2">
        <v>101</v>
      </c>
      <c r="B178" s="36">
        <f t="shared" ca="1" si="72"/>
        <v>47340</v>
      </c>
      <c r="C178" s="23">
        <f t="shared" si="75"/>
        <v>20760.416666666668</v>
      </c>
      <c r="D178" s="23">
        <f t="shared" si="71"/>
        <v>103.64583333333212</v>
      </c>
    </row>
    <row r="179" spans="1:4" hidden="1" x14ac:dyDescent="0.25">
      <c r="A179" s="2">
        <v>102</v>
      </c>
      <c r="B179" s="36">
        <f t="shared" ca="1" si="72"/>
        <v>47371</v>
      </c>
      <c r="C179" s="23">
        <f t="shared" si="75"/>
        <v>20656.770833333336</v>
      </c>
      <c r="D179" s="23">
        <f t="shared" si="71"/>
        <v>103.64583333333576</v>
      </c>
    </row>
    <row r="180" spans="1:4" hidden="1" x14ac:dyDescent="0.25">
      <c r="A180" s="2">
        <v>103</v>
      </c>
      <c r="B180" s="36">
        <f t="shared" ca="1" si="72"/>
        <v>47401</v>
      </c>
      <c r="C180" s="23">
        <f t="shared" si="75"/>
        <v>20553.125</v>
      </c>
      <c r="D180" s="23">
        <f t="shared" si="71"/>
        <v>103.64583333333212</v>
      </c>
    </row>
    <row r="181" spans="1:4" hidden="1" x14ac:dyDescent="0.25">
      <c r="A181" s="2">
        <v>104</v>
      </c>
      <c r="B181" s="36">
        <f t="shared" ca="1" si="72"/>
        <v>47432</v>
      </c>
      <c r="C181" s="23">
        <f t="shared" si="75"/>
        <v>20449.479166666668</v>
      </c>
      <c r="D181" s="23">
        <f t="shared" si="71"/>
        <v>103.64583333333212</v>
      </c>
    </row>
    <row r="182" spans="1:4" hidden="1" x14ac:dyDescent="0.25">
      <c r="A182" s="2">
        <v>105</v>
      </c>
      <c r="B182" s="36">
        <f t="shared" ca="1" si="72"/>
        <v>47462</v>
      </c>
      <c r="C182" s="23">
        <f t="shared" si="75"/>
        <v>20345.833333333336</v>
      </c>
      <c r="D182" s="23">
        <f t="shared" si="71"/>
        <v>103.64583333333576</v>
      </c>
    </row>
    <row r="183" spans="1:4" hidden="1" x14ac:dyDescent="0.25">
      <c r="A183" s="2">
        <v>106</v>
      </c>
      <c r="B183" s="36">
        <f t="shared" ca="1" si="72"/>
        <v>47493</v>
      </c>
      <c r="C183" s="23">
        <f t="shared" si="75"/>
        <v>20242.1875</v>
      </c>
      <c r="D183" s="23">
        <f t="shared" si="71"/>
        <v>103.64583333333212</v>
      </c>
    </row>
    <row r="184" spans="1:4" hidden="1" x14ac:dyDescent="0.25">
      <c r="A184" s="2">
        <v>107</v>
      </c>
      <c r="B184" s="36">
        <f t="shared" ca="1" si="72"/>
        <v>47524</v>
      </c>
      <c r="C184" s="23">
        <f t="shared" si="75"/>
        <v>20138.541666666668</v>
      </c>
      <c r="D184" s="23">
        <f t="shared" si="71"/>
        <v>103.64583333333212</v>
      </c>
    </row>
    <row r="185" spans="1:4" hidden="1" x14ac:dyDescent="0.25">
      <c r="A185" s="2">
        <v>108</v>
      </c>
      <c r="B185" s="36">
        <f t="shared" ca="1" si="72"/>
        <v>47552</v>
      </c>
      <c r="C185" s="23">
        <f t="shared" si="75"/>
        <v>20034.895833333336</v>
      </c>
      <c r="D185" s="23">
        <f t="shared" si="71"/>
        <v>103.64583333333576</v>
      </c>
    </row>
    <row r="186" spans="1:4" hidden="1" x14ac:dyDescent="0.25">
      <c r="A186" s="2">
        <v>109</v>
      </c>
      <c r="B186" s="36">
        <f t="shared" ca="1" si="72"/>
        <v>47583</v>
      </c>
      <c r="C186" s="23">
        <f t="shared" ref="C186:C197" si="76">J36</f>
        <v>19931.25</v>
      </c>
      <c r="D186" s="23">
        <f t="shared" si="71"/>
        <v>103.64583333333212</v>
      </c>
    </row>
    <row r="187" spans="1:4" hidden="1" x14ac:dyDescent="0.25">
      <c r="A187" s="2">
        <v>110</v>
      </c>
      <c r="B187" s="36">
        <f t="shared" ca="1" si="72"/>
        <v>47613</v>
      </c>
      <c r="C187" s="23">
        <f t="shared" si="76"/>
        <v>19827.604166666668</v>
      </c>
      <c r="D187" s="23">
        <f t="shared" si="71"/>
        <v>103.64583333333212</v>
      </c>
    </row>
    <row r="188" spans="1:4" hidden="1" x14ac:dyDescent="0.25">
      <c r="A188" s="2">
        <v>111</v>
      </c>
      <c r="B188" s="36">
        <f t="shared" ca="1" si="72"/>
        <v>47644</v>
      </c>
      <c r="C188" s="23">
        <f t="shared" si="76"/>
        <v>19723.958333333336</v>
      </c>
      <c r="D188" s="23">
        <f t="shared" si="71"/>
        <v>103.64583333333576</v>
      </c>
    </row>
    <row r="189" spans="1:4" hidden="1" x14ac:dyDescent="0.25">
      <c r="A189" s="2">
        <v>112</v>
      </c>
      <c r="B189" s="36">
        <f t="shared" ca="1" si="72"/>
        <v>47674</v>
      </c>
      <c r="C189" s="23">
        <f t="shared" si="76"/>
        <v>19620.3125</v>
      </c>
      <c r="D189" s="23">
        <f t="shared" si="71"/>
        <v>103.64583333333212</v>
      </c>
    </row>
    <row r="190" spans="1:4" hidden="1" x14ac:dyDescent="0.25">
      <c r="A190" s="2">
        <v>113</v>
      </c>
      <c r="B190" s="36">
        <f t="shared" ca="1" si="72"/>
        <v>47705</v>
      </c>
      <c r="C190" s="23">
        <f t="shared" si="76"/>
        <v>19516.666666666668</v>
      </c>
      <c r="D190" s="23">
        <f t="shared" si="71"/>
        <v>103.64583333333212</v>
      </c>
    </row>
    <row r="191" spans="1:4" hidden="1" x14ac:dyDescent="0.25">
      <c r="A191" s="2">
        <v>114</v>
      </c>
      <c r="B191" s="36">
        <f t="shared" ca="1" si="72"/>
        <v>47736</v>
      </c>
      <c r="C191" s="23">
        <f t="shared" si="76"/>
        <v>19413.020833333336</v>
      </c>
      <c r="D191" s="23">
        <f t="shared" si="71"/>
        <v>103.64583333333576</v>
      </c>
    </row>
    <row r="192" spans="1:4" hidden="1" x14ac:dyDescent="0.25">
      <c r="A192" s="2">
        <v>115</v>
      </c>
      <c r="B192" s="36">
        <f t="shared" ca="1" si="72"/>
        <v>47766</v>
      </c>
      <c r="C192" s="23">
        <f t="shared" si="76"/>
        <v>19309.375</v>
      </c>
      <c r="D192" s="23">
        <f t="shared" si="71"/>
        <v>103.64583333333212</v>
      </c>
    </row>
    <row r="193" spans="1:4" hidden="1" x14ac:dyDescent="0.25">
      <c r="A193" s="2">
        <v>116</v>
      </c>
      <c r="B193" s="36">
        <f t="shared" ca="1" si="72"/>
        <v>47797</v>
      </c>
      <c r="C193" s="23">
        <f t="shared" si="76"/>
        <v>19205.729166666668</v>
      </c>
      <c r="D193" s="23">
        <f t="shared" si="71"/>
        <v>103.64583333333212</v>
      </c>
    </row>
    <row r="194" spans="1:4" hidden="1" x14ac:dyDescent="0.25">
      <c r="A194" s="2">
        <v>117</v>
      </c>
      <c r="B194" s="36">
        <f t="shared" ca="1" si="72"/>
        <v>47827</v>
      </c>
      <c r="C194" s="23">
        <f t="shared" si="76"/>
        <v>19102.083333333336</v>
      </c>
      <c r="D194" s="23">
        <f t="shared" si="71"/>
        <v>103.64583333333576</v>
      </c>
    </row>
    <row r="195" spans="1:4" hidden="1" x14ac:dyDescent="0.25">
      <c r="A195" s="2">
        <v>118</v>
      </c>
      <c r="B195" s="36">
        <f t="shared" ca="1" si="72"/>
        <v>47858</v>
      </c>
      <c r="C195" s="23">
        <f t="shared" si="76"/>
        <v>18998.4375</v>
      </c>
      <c r="D195" s="23">
        <f t="shared" si="71"/>
        <v>103.64583333333212</v>
      </c>
    </row>
    <row r="196" spans="1:4" hidden="1" x14ac:dyDescent="0.25">
      <c r="A196" s="2">
        <v>119</v>
      </c>
      <c r="B196" s="36">
        <f t="shared" ca="1" si="72"/>
        <v>47889</v>
      </c>
      <c r="C196" s="23">
        <f t="shared" si="76"/>
        <v>18894.791666666668</v>
      </c>
      <c r="D196" s="23">
        <f t="shared" si="71"/>
        <v>103.64583333333212</v>
      </c>
    </row>
    <row r="197" spans="1:4" hidden="1" x14ac:dyDescent="0.25">
      <c r="A197" s="2">
        <v>120</v>
      </c>
      <c r="B197" s="36">
        <f t="shared" ca="1" si="72"/>
        <v>47917</v>
      </c>
      <c r="C197" s="23">
        <f t="shared" si="76"/>
        <v>18791.145833333336</v>
      </c>
      <c r="D197" s="23">
        <f t="shared" si="71"/>
        <v>103.64583333333576</v>
      </c>
    </row>
    <row r="198" spans="1:4" hidden="1" x14ac:dyDescent="0.25">
      <c r="A198" s="2">
        <v>121</v>
      </c>
      <c r="B198" s="36">
        <f t="shared" ca="1" si="72"/>
        <v>47948</v>
      </c>
      <c r="C198" s="28">
        <f t="shared" ref="C198:C209" si="77">M36</f>
        <v>18687.5</v>
      </c>
      <c r="D198" s="23">
        <f t="shared" si="71"/>
        <v>103.64583333333212</v>
      </c>
    </row>
    <row r="199" spans="1:4" hidden="1" x14ac:dyDescent="0.25">
      <c r="A199" s="2">
        <v>122</v>
      </c>
      <c r="B199" s="36">
        <f t="shared" ca="1" si="72"/>
        <v>47978</v>
      </c>
      <c r="C199" s="28">
        <f t="shared" si="77"/>
        <v>18583.854166666668</v>
      </c>
      <c r="D199" s="23">
        <f t="shared" si="71"/>
        <v>103.64583333333212</v>
      </c>
    </row>
    <row r="200" spans="1:4" hidden="1" x14ac:dyDescent="0.25">
      <c r="A200" s="2">
        <v>123</v>
      </c>
      <c r="B200" s="36">
        <f t="shared" ca="1" si="72"/>
        <v>48009</v>
      </c>
      <c r="C200" s="28">
        <f t="shared" si="77"/>
        <v>18480.208333333336</v>
      </c>
      <c r="D200" s="23">
        <f t="shared" si="71"/>
        <v>103.64583333333576</v>
      </c>
    </row>
    <row r="201" spans="1:4" hidden="1" x14ac:dyDescent="0.25">
      <c r="A201" s="2">
        <v>124</v>
      </c>
      <c r="B201" s="36">
        <f t="shared" ca="1" si="72"/>
        <v>48039</v>
      </c>
      <c r="C201" s="28">
        <f t="shared" si="77"/>
        <v>18376.5625</v>
      </c>
      <c r="D201" s="23">
        <f t="shared" si="71"/>
        <v>103.64583333333212</v>
      </c>
    </row>
    <row r="202" spans="1:4" hidden="1" x14ac:dyDescent="0.25">
      <c r="A202" s="2">
        <v>125</v>
      </c>
      <c r="B202" s="36">
        <f t="shared" ca="1" si="72"/>
        <v>48070</v>
      </c>
      <c r="C202" s="28">
        <f t="shared" si="77"/>
        <v>18272.916666666668</v>
      </c>
      <c r="D202" s="23">
        <f t="shared" si="71"/>
        <v>103.64583333333212</v>
      </c>
    </row>
    <row r="203" spans="1:4" hidden="1" x14ac:dyDescent="0.25">
      <c r="A203" s="2">
        <v>126</v>
      </c>
      <c r="B203" s="36">
        <f t="shared" ca="1" si="72"/>
        <v>48101</v>
      </c>
      <c r="C203" s="28">
        <f t="shared" si="77"/>
        <v>18169.270833333336</v>
      </c>
      <c r="D203" s="23">
        <f t="shared" si="71"/>
        <v>103.64583333333576</v>
      </c>
    </row>
    <row r="204" spans="1:4" hidden="1" x14ac:dyDescent="0.25">
      <c r="A204" s="2">
        <v>127</v>
      </c>
      <c r="B204" s="36">
        <f t="shared" ca="1" si="72"/>
        <v>48131</v>
      </c>
      <c r="C204" s="28">
        <f t="shared" si="77"/>
        <v>18065.625</v>
      </c>
      <c r="D204" s="23">
        <f t="shared" si="71"/>
        <v>103.64583333333212</v>
      </c>
    </row>
    <row r="205" spans="1:4" hidden="1" x14ac:dyDescent="0.25">
      <c r="A205" s="2">
        <v>128</v>
      </c>
      <c r="B205" s="36">
        <f t="shared" ca="1" si="72"/>
        <v>48162</v>
      </c>
      <c r="C205" s="28">
        <f t="shared" si="77"/>
        <v>17961.979166666668</v>
      </c>
      <c r="D205" s="23">
        <f t="shared" si="71"/>
        <v>103.64583333333212</v>
      </c>
    </row>
    <row r="206" spans="1:4" hidden="1" x14ac:dyDescent="0.25">
      <c r="A206" s="2">
        <v>129</v>
      </c>
      <c r="B206" s="36">
        <f t="shared" ca="1" si="72"/>
        <v>48192</v>
      </c>
      <c r="C206" s="28">
        <f t="shared" si="77"/>
        <v>17858.333333333336</v>
      </c>
      <c r="D206" s="23">
        <f t="shared" si="71"/>
        <v>103.64583333333576</v>
      </c>
    </row>
    <row r="207" spans="1:4" hidden="1" x14ac:dyDescent="0.25">
      <c r="A207" s="2">
        <v>130</v>
      </c>
      <c r="B207" s="36">
        <f t="shared" ca="1" si="72"/>
        <v>48223</v>
      </c>
      <c r="C207" s="28">
        <f t="shared" si="77"/>
        <v>17754.6875</v>
      </c>
      <c r="D207" s="23">
        <f t="shared" ref="D207:D270" si="78">C207-C208</f>
        <v>103.64583333333212</v>
      </c>
    </row>
    <row r="208" spans="1:4" hidden="1" x14ac:dyDescent="0.25">
      <c r="A208" s="2">
        <v>131</v>
      </c>
      <c r="B208" s="36">
        <f t="shared" ref="B208:B271" ca="1" si="79">EDATE(B207,1)</f>
        <v>48254</v>
      </c>
      <c r="C208" s="28">
        <f t="shared" si="77"/>
        <v>17651.041666666668</v>
      </c>
      <c r="D208" s="23">
        <f t="shared" si="78"/>
        <v>103.64583333333212</v>
      </c>
    </row>
    <row r="209" spans="1:4" hidden="1" x14ac:dyDescent="0.25">
      <c r="A209" s="2">
        <v>132</v>
      </c>
      <c r="B209" s="36">
        <f t="shared" ca="1" si="79"/>
        <v>48283</v>
      </c>
      <c r="C209" s="28">
        <f t="shared" si="77"/>
        <v>17547.395833333336</v>
      </c>
      <c r="D209" s="23">
        <f t="shared" si="78"/>
        <v>103.64583333333576</v>
      </c>
    </row>
    <row r="210" spans="1:4" hidden="1" x14ac:dyDescent="0.25">
      <c r="A210" s="2">
        <v>133</v>
      </c>
      <c r="B210" s="36">
        <f t="shared" ca="1" si="79"/>
        <v>48314</v>
      </c>
      <c r="C210" s="28">
        <f t="shared" ref="C210:C221" si="80">P36</f>
        <v>17443.75</v>
      </c>
      <c r="D210" s="23">
        <f t="shared" si="78"/>
        <v>103.64583333333212</v>
      </c>
    </row>
    <row r="211" spans="1:4" hidden="1" x14ac:dyDescent="0.25">
      <c r="A211" s="2">
        <v>134</v>
      </c>
      <c r="B211" s="36">
        <f t="shared" ca="1" si="79"/>
        <v>48344</v>
      </c>
      <c r="C211" s="28">
        <f t="shared" si="80"/>
        <v>17340.104166666668</v>
      </c>
      <c r="D211" s="23">
        <f t="shared" si="78"/>
        <v>103.64583333333212</v>
      </c>
    </row>
    <row r="212" spans="1:4" hidden="1" x14ac:dyDescent="0.25">
      <c r="A212" s="2">
        <v>135</v>
      </c>
      <c r="B212" s="36">
        <f t="shared" ca="1" si="79"/>
        <v>48375</v>
      </c>
      <c r="C212" s="28">
        <f t="shared" si="80"/>
        <v>17236.458333333336</v>
      </c>
      <c r="D212" s="23">
        <f t="shared" si="78"/>
        <v>103.64583333333576</v>
      </c>
    </row>
    <row r="213" spans="1:4" hidden="1" x14ac:dyDescent="0.25">
      <c r="A213" s="2">
        <v>136</v>
      </c>
      <c r="B213" s="36">
        <f t="shared" ca="1" si="79"/>
        <v>48405</v>
      </c>
      <c r="C213" s="28">
        <f t="shared" si="80"/>
        <v>17132.8125</v>
      </c>
      <c r="D213" s="23">
        <f t="shared" si="78"/>
        <v>103.64583333333212</v>
      </c>
    </row>
    <row r="214" spans="1:4" hidden="1" x14ac:dyDescent="0.25">
      <c r="A214" s="2">
        <v>137</v>
      </c>
      <c r="B214" s="36">
        <f t="shared" ca="1" si="79"/>
        <v>48436</v>
      </c>
      <c r="C214" s="28">
        <f t="shared" si="80"/>
        <v>17029.166666666668</v>
      </c>
      <c r="D214" s="23">
        <f t="shared" si="78"/>
        <v>103.64583333333212</v>
      </c>
    </row>
    <row r="215" spans="1:4" hidden="1" x14ac:dyDescent="0.25">
      <c r="A215" s="2">
        <v>138</v>
      </c>
      <c r="B215" s="36">
        <f t="shared" ca="1" si="79"/>
        <v>48467</v>
      </c>
      <c r="C215" s="28">
        <f t="shared" si="80"/>
        <v>16925.520833333336</v>
      </c>
      <c r="D215" s="23">
        <f t="shared" si="78"/>
        <v>103.64583333333576</v>
      </c>
    </row>
    <row r="216" spans="1:4" hidden="1" x14ac:dyDescent="0.25">
      <c r="A216" s="2">
        <v>139</v>
      </c>
      <c r="B216" s="36">
        <f t="shared" ca="1" si="79"/>
        <v>48497</v>
      </c>
      <c r="C216" s="28">
        <f t="shared" si="80"/>
        <v>16821.875</v>
      </c>
      <c r="D216" s="23">
        <f t="shared" si="78"/>
        <v>103.64583333333212</v>
      </c>
    </row>
    <row r="217" spans="1:4" hidden="1" x14ac:dyDescent="0.25">
      <c r="A217" s="2">
        <v>140</v>
      </c>
      <c r="B217" s="36">
        <f t="shared" ca="1" si="79"/>
        <v>48528</v>
      </c>
      <c r="C217" s="28">
        <f t="shared" si="80"/>
        <v>16718.229166666668</v>
      </c>
      <c r="D217" s="23">
        <f t="shared" si="78"/>
        <v>103.64583333333212</v>
      </c>
    </row>
    <row r="218" spans="1:4" hidden="1" x14ac:dyDescent="0.25">
      <c r="A218" s="2">
        <v>141</v>
      </c>
      <c r="B218" s="36">
        <f t="shared" ca="1" si="79"/>
        <v>48558</v>
      </c>
      <c r="C218" s="28">
        <f t="shared" si="80"/>
        <v>16614.583333333336</v>
      </c>
      <c r="D218" s="23">
        <f t="shared" si="78"/>
        <v>103.64583333333576</v>
      </c>
    </row>
    <row r="219" spans="1:4" hidden="1" x14ac:dyDescent="0.25">
      <c r="A219" s="2">
        <v>142</v>
      </c>
      <c r="B219" s="36">
        <f t="shared" ca="1" si="79"/>
        <v>48589</v>
      </c>
      <c r="C219" s="28">
        <f t="shared" si="80"/>
        <v>16510.9375</v>
      </c>
      <c r="D219" s="23">
        <f t="shared" si="78"/>
        <v>103.64583333333212</v>
      </c>
    </row>
    <row r="220" spans="1:4" hidden="1" x14ac:dyDescent="0.25">
      <c r="A220" s="2">
        <v>143</v>
      </c>
      <c r="B220" s="36">
        <f t="shared" ca="1" si="79"/>
        <v>48620</v>
      </c>
      <c r="C220" s="28">
        <f t="shared" si="80"/>
        <v>16407.291666666668</v>
      </c>
      <c r="D220" s="23">
        <f t="shared" si="78"/>
        <v>103.64583333333394</v>
      </c>
    </row>
    <row r="221" spans="1:4" hidden="1" x14ac:dyDescent="0.25">
      <c r="A221" s="2">
        <v>144</v>
      </c>
      <c r="B221" s="36">
        <f t="shared" ca="1" si="79"/>
        <v>48648</v>
      </c>
      <c r="C221" s="28">
        <f t="shared" si="80"/>
        <v>16303.645833333334</v>
      </c>
      <c r="D221" s="23">
        <f t="shared" si="78"/>
        <v>103.64583333333212</v>
      </c>
    </row>
    <row r="222" spans="1:4" hidden="1" x14ac:dyDescent="0.25">
      <c r="A222" s="2">
        <v>145</v>
      </c>
      <c r="B222" s="36">
        <f t="shared" ca="1" si="79"/>
        <v>48679</v>
      </c>
      <c r="C222" s="28">
        <f t="shared" ref="C222:C233" si="81">S36</f>
        <v>16200.000000000002</v>
      </c>
      <c r="D222" s="23">
        <f t="shared" si="78"/>
        <v>103.64583333333394</v>
      </c>
    </row>
    <row r="223" spans="1:4" hidden="1" x14ac:dyDescent="0.25">
      <c r="A223" s="2">
        <v>146</v>
      </c>
      <c r="B223" s="36">
        <f t="shared" ca="1" si="79"/>
        <v>48709</v>
      </c>
      <c r="C223" s="28">
        <f t="shared" si="81"/>
        <v>16096.354166666668</v>
      </c>
      <c r="D223" s="23">
        <f t="shared" si="78"/>
        <v>103.64583333333394</v>
      </c>
    </row>
    <row r="224" spans="1:4" hidden="1" x14ac:dyDescent="0.25">
      <c r="A224" s="2">
        <v>147</v>
      </c>
      <c r="B224" s="36">
        <f t="shared" ca="1" si="79"/>
        <v>48740</v>
      </c>
      <c r="C224" s="28">
        <f t="shared" si="81"/>
        <v>15992.708333333334</v>
      </c>
      <c r="D224" s="23">
        <f t="shared" si="78"/>
        <v>103.64583333333212</v>
      </c>
    </row>
    <row r="225" spans="1:4" hidden="1" x14ac:dyDescent="0.25">
      <c r="A225" s="2">
        <v>148</v>
      </c>
      <c r="B225" s="36">
        <f t="shared" ca="1" si="79"/>
        <v>48770</v>
      </c>
      <c r="C225" s="28">
        <f t="shared" si="81"/>
        <v>15889.062500000002</v>
      </c>
      <c r="D225" s="23">
        <f t="shared" si="78"/>
        <v>103.64583333333394</v>
      </c>
    </row>
    <row r="226" spans="1:4" hidden="1" x14ac:dyDescent="0.25">
      <c r="A226" s="2">
        <v>149</v>
      </c>
      <c r="B226" s="36">
        <f t="shared" ca="1" si="79"/>
        <v>48801</v>
      </c>
      <c r="C226" s="28">
        <f t="shared" si="81"/>
        <v>15785.416666666668</v>
      </c>
      <c r="D226" s="23">
        <f t="shared" si="78"/>
        <v>103.64583333333394</v>
      </c>
    </row>
    <row r="227" spans="1:4" hidden="1" x14ac:dyDescent="0.25">
      <c r="A227" s="2">
        <v>150</v>
      </c>
      <c r="B227" s="36">
        <f t="shared" ca="1" si="79"/>
        <v>48832</v>
      </c>
      <c r="C227" s="28">
        <f t="shared" si="81"/>
        <v>15681.770833333334</v>
      </c>
      <c r="D227" s="23">
        <f t="shared" si="78"/>
        <v>103.64583333333212</v>
      </c>
    </row>
    <row r="228" spans="1:4" hidden="1" x14ac:dyDescent="0.25">
      <c r="A228" s="2">
        <v>151</v>
      </c>
      <c r="B228" s="36">
        <f t="shared" ca="1" si="79"/>
        <v>48862</v>
      </c>
      <c r="C228" s="28">
        <f t="shared" si="81"/>
        <v>15578.125000000002</v>
      </c>
      <c r="D228" s="23">
        <f t="shared" si="78"/>
        <v>103.64583333333394</v>
      </c>
    </row>
    <row r="229" spans="1:4" hidden="1" x14ac:dyDescent="0.25">
      <c r="A229" s="2">
        <v>152</v>
      </c>
      <c r="B229" s="36">
        <f t="shared" ca="1" si="79"/>
        <v>48893</v>
      </c>
      <c r="C229" s="28">
        <f t="shared" si="81"/>
        <v>15474.479166666668</v>
      </c>
      <c r="D229" s="23">
        <f t="shared" si="78"/>
        <v>103.64583333333394</v>
      </c>
    </row>
    <row r="230" spans="1:4" hidden="1" x14ac:dyDescent="0.25">
      <c r="A230" s="2">
        <v>153</v>
      </c>
      <c r="B230" s="36">
        <f t="shared" ca="1" si="79"/>
        <v>48923</v>
      </c>
      <c r="C230" s="28">
        <f t="shared" si="81"/>
        <v>15370.833333333334</v>
      </c>
      <c r="D230" s="23">
        <f t="shared" si="78"/>
        <v>103.64583333333212</v>
      </c>
    </row>
    <row r="231" spans="1:4" hidden="1" x14ac:dyDescent="0.25">
      <c r="A231" s="2">
        <v>154</v>
      </c>
      <c r="B231" s="36">
        <f t="shared" ca="1" si="79"/>
        <v>48954</v>
      </c>
      <c r="C231" s="28">
        <f t="shared" si="81"/>
        <v>15267.187500000002</v>
      </c>
      <c r="D231" s="23">
        <f t="shared" si="78"/>
        <v>103.64583333333394</v>
      </c>
    </row>
    <row r="232" spans="1:4" hidden="1" x14ac:dyDescent="0.25">
      <c r="A232" s="2">
        <v>155</v>
      </c>
      <c r="B232" s="36">
        <f t="shared" ca="1" si="79"/>
        <v>48985</v>
      </c>
      <c r="C232" s="28">
        <f t="shared" si="81"/>
        <v>15163.541666666668</v>
      </c>
      <c r="D232" s="23">
        <f t="shared" si="78"/>
        <v>103.64583333333394</v>
      </c>
    </row>
    <row r="233" spans="1:4" hidden="1" x14ac:dyDescent="0.25">
      <c r="A233" s="2">
        <v>156</v>
      </c>
      <c r="B233" s="36">
        <f t="shared" ca="1" si="79"/>
        <v>49013</v>
      </c>
      <c r="C233" s="28">
        <f t="shared" si="81"/>
        <v>15059.895833333334</v>
      </c>
      <c r="D233" s="23">
        <f t="shared" si="78"/>
        <v>103.64583333333212</v>
      </c>
    </row>
    <row r="234" spans="1:4" hidden="1" x14ac:dyDescent="0.25">
      <c r="A234" s="2">
        <v>157</v>
      </c>
      <c r="B234" s="36">
        <f t="shared" ca="1" si="79"/>
        <v>49044</v>
      </c>
      <c r="C234" s="28">
        <f t="shared" ref="C234:C245" si="82">V36</f>
        <v>14956.250000000002</v>
      </c>
      <c r="D234" s="23">
        <f t="shared" si="78"/>
        <v>103.64583333333394</v>
      </c>
    </row>
    <row r="235" spans="1:4" hidden="1" x14ac:dyDescent="0.25">
      <c r="A235" s="2">
        <v>158</v>
      </c>
      <c r="B235" s="36">
        <f t="shared" ca="1" si="79"/>
        <v>49074</v>
      </c>
      <c r="C235" s="28">
        <f t="shared" si="82"/>
        <v>14852.604166666668</v>
      </c>
      <c r="D235" s="23">
        <f t="shared" si="78"/>
        <v>103.64583333333394</v>
      </c>
    </row>
    <row r="236" spans="1:4" hidden="1" x14ac:dyDescent="0.25">
      <c r="A236" s="2">
        <v>159</v>
      </c>
      <c r="B236" s="36">
        <f t="shared" ca="1" si="79"/>
        <v>49105</v>
      </c>
      <c r="C236" s="28">
        <f t="shared" si="82"/>
        <v>14748.958333333334</v>
      </c>
      <c r="D236" s="23">
        <f t="shared" si="78"/>
        <v>103.64583333333212</v>
      </c>
    </row>
    <row r="237" spans="1:4" hidden="1" x14ac:dyDescent="0.25">
      <c r="A237" s="2">
        <v>160</v>
      </c>
      <c r="B237" s="36">
        <f t="shared" ca="1" si="79"/>
        <v>49135</v>
      </c>
      <c r="C237" s="28">
        <f t="shared" si="82"/>
        <v>14645.312500000002</v>
      </c>
      <c r="D237" s="23">
        <f t="shared" si="78"/>
        <v>103.64583333333394</v>
      </c>
    </row>
    <row r="238" spans="1:4" hidden="1" x14ac:dyDescent="0.25">
      <c r="A238" s="2">
        <v>161</v>
      </c>
      <c r="B238" s="36">
        <f t="shared" ca="1" si="79"/>
        <v>49166</v>
      </c>
      <c r="C238" s="28">
        <f t="shared" si="82"/>
        <v>14541.666666666668</v>
      </c>
      <c r="D238" s="23">
        <f t="shared" si="78"/>
        <v>103.64583333333394</v>
      </c>
    </row>
    <row r="239" spans="1:4" hidden="1" x14ac:dyDescent="0.25">
      <c r="A239" s="2">
        <v>162</v>
      </c>
      <c r="B239" s="36">
        <f t="shared" ca="1" si="79"/>
        <v>49197</v>
      </c>
      <c r="C239" s="28">
        <f t="shared" si="82"/>
        <v>14438.020833333334</v>
      </c>
      <c r="D239" s="23">
        <f t="shared" si="78"/>
        <v>103.64583333333394</v>
      </c>
    </row>
    <row r="240" spans="1:4" hidden="1" x14ac:dyDescent="0.25">
      <c r="A240" s="2">
        <v>163</v>
      </c>
      <c r="B240" s="36">
        <f t="shared" ca="1" si="79"/>
        <v>49227</v>
      </c>
      <c r="C240" s="28">
        <f t="shared" si="82"/>
        <v>14334.375</v>
      </c>
      <c r="D240" s="23">
        <f t="shared" si="78"/>
        <v>103.64583333333212</v>
      </c>
    </row>
    <row r="241" spans="1:4" hidden="1" x14ac:dyDescent="0.25">
      <c r="A241" s="2">
        <v>164</v>
      </c>
      <c r="B241" s="36">
        <f t="shared" ca="1" si="79"/>
        <v>49258</v>
      </c>
      <c r="C241" s="28">
        <f t="shared" si="82"/>
        <v>14230.729166666668</v>
      </c>
      <c r="D241" s="23">
        <f t="shared" si="78"/>
        <v>103.64583333333394</v>
      </c>
    </row>
    <row r="242" spans="1:4" hidden="1" x14ac:dyDescent="0.25">
      <c r="A242" s="2">
        <v>165</v>
      </c>
      <c r="B242" s="36">
        <f t="shared" ca="1" si="79"/>
        <v>49288</v>
      </c>
      <c r="C242" s="28">
        <f t="shared" si="82"/>
        <v>14127.083333333334</v>
      </c>
      <c r="D242" s="23">
        <f t="shared" si="78"/>
        <v>103.64583333333394</v>
      </c>
    </row>
    <row r="243" spans="1:4" hidden="1" x14ac:dyDescent="0.25">
      <c r="A243" s="2">
        <v>166</v>
      </c>
      <c r="B243" s="36">
        <f t="shared" ca="1" si="79"/>
        <v>49319</v>
      </c>
      <c r="C243" s="28">
        <f t="shared" si="82"/>
        <v>14023.4375</v>
      </c>
      <c r="D243" s="23">
        <f t="shared" si="78"/>
        <v>103.64583333333212</v>
      </c>
    </row>
    <row r="244" spans="1:4" hidden="1" x14ac:dyDescent="0.25">
      <c r="A244" s="2">
        <v>167</v>
      </c>
      <c r="B244" s="36">
        <f t="shared" ca="1" si="79"/>
        <v>49350</v>
      </c>
      <c r="C244" s="28">
        <f t="shared" si="82"/>
        <v>13919.791666666668</v>
      </c>
      <c r="D244" s="23">
        <f t="shared" si="78"/>
        <v>103.64583333333394</v>
      </c>
    </row>
    <row r="245" spans="1:4" hidden="1" x14ac:dyDescent="0.25">
      <c r="A245" s="2">
        <v>168</v>
      </c>
      <c r="B245" s="36">
        <f t="shared" ca="1" si="79"/>
        <v>49378</v>
      </c>
      <c r="C245" s="28">
        <f t="shared" si="82"/>
        <v>13816.145833333334</v>
      </c>
      <c r="D245" s="23">
        <f t="shared" si="78"/>
        <v>103.64583333333394</v>
      </c>
    </row>
    <row r="246" spans="1:4" hidden="1" x14ac:dyDescent="0.25">
      <c r="A246" s="2">
        <v>169</v>
      </c>
      <c r="B246" s="36">
        <f t="shared" ca="1" si="79"/>
        <v>49409</v>
      </c>
      <c r="C246" s="28">
        <f t="shared" ref="C246:C257" si="83">D51</f>
        <v>13712.5</v>
      </c>
      <c r="D246" s="23">
        <f t="shared" si="78"/>
        <v>103.64583333333212</v>
      </c>
    </row>
    <row r="247" spans="1:4" hidden="1" x14ac:dyDescent="0.25">
      <c r="A247" s="2">
        <v>170</v>
      </c>
      <c r="B247" s="36">
        <f t="shared" ca="1" si="79"/>
        <v>49439</v>
      </c>
      <c r="C247" s="28">
        <f t="shared" si="83"/>
        <v>13608.854166666668</v>
      </c>
      <c r="D247" s="23">
        <f t="shared" si="78"/>
        <v>103.64583333333394</v>
      </c>
    </row>
    <row r="248" spans="1:4" hidden="1" x14ac:dyDescent="0.25">
      <c r="A248" s="2">
        <v>171</v>
      </c>
      <c r="B248" s="36">
        <f t="shared" ca="1" si="79"/>
        <v>49470</v>
      </c>
      <c r="C248" s="28">
        <f t="shared" si="83"/>
        <v>13505.208333333334</v>
      </c>
      <c r="D248" s="23">
        <f t="shared" si="78"/>
        <v>103.64583333333394</v>
      </c>
    </row>
    <row r="249" spans="1:4" hidden="1" x14ac:dyDescent="0.25">
      <c r="A249" s="2">
        <v>172</v>
      </c>
      <c r="B249" s="36">
        <f t="shared" ca="1" si="79"/>
        <v>49500</v>
      </c>
      <c r="C249" s="28">
        <f t="shared" si="83"/>
        <v>13401.5625</v>
      </c>
      <c r="D249" s="23">
        <f t="shared" si="78"/>
        <v>103.64583333333212</v>
      </c>
    </row>
    <row r="250" spans="1:4" hidden="1" x14ac:dyDescent="0.25">
      <c r="A250" s="2">
        <v>173</v>
      </c>
      <c r="B250" s="36">
        <f t="shared" ca="1" si="79"/>
        <v>49531</v>
      </c>
      <c r="C250" s="28">
        <f t="shared" si="83"/>
        <v>13297.916666666668</v>
      </c>
      <c r="D250" s="23">
        <f t="shared" si="78"/>
        <v>103.64583333333394</v>
      </c>
    </row>
    <row r="251" spans="1:4" hidden="1" x14ac:dyDescent="0.25">
      <c r="A251" s="2">
        <v>174</v>
      </c>
      <c r="B251" s="36">
        <f t="shared" ca="1" si="79"/>
        <v>49562</v>
      </c>
      <c r="C251" s="28">
        <f t="shared" si="83"/>
        <v>13194.270833333334</v>
      </c>
      <c r="D251" s="23">
        <f t="shared" si="78"/>
        <v>103.64583333333394</v>
      </c>
    </row>
    <row r="252" spans="1:4" hidden="1" x14ac:dyDescent="0.25">
      <c r="A252" s="2">
        <v>175</v>
      </c>
      <c r="B252" s="36">
        <f t="shared" ca="1" si="79"/>
        <v>49592</v>
      </c>
      <c r="C252" s="28">
        <f t="shared" si="83"/>
        <v>13090.625</v>
      </c>
      <c r="D252" s="23">
        <f t="shared" si="78"/>
        <v>103.64583333333212</v>
      </c>
    </row>
    <row r="253" spans="1:4" hidden="1" x14ac:dyDescent="0.25">
      <c r="A253" s="2">
        <v>176</v>
      </c>
      <c r="B253" s="36">
        <f t="shared" ca="1" si="79"/>
        <v>49623</v>
      </c>
      <c r="C253" s="28">
        <f t="shared" si="83"/>
        <v>12986.979166666668</v>
      </c>
      <c r="D253" s="23">
        <f t="shared" si="78"/>
        <v>103.64583333333394</v>
      </c>
    </row>
    <row r="254" spans="1:4" hidden="1" x14ac:dyDescent="0.25">
      <c r="A254" s="2">
        <v>177</v>
      </c>
      <c r="B254" s="36">
        <f t="shared" ca="1" si="79"/>
        <v>49653</v>
      </c>
      <c r="C254" s="28">
        <f t="shared" si="83"/>
        <v>12883.333333333334</v>
      </c>
      <c r="D254" s="23">
        <f t="shared" si="78"/>
        <v>103.64583333333394</v>
      </c>
    </row>
    <row r="255" spans="1:4" hidden="1" x14ac:dyDescent="0.25">
      <c r="A255" s="2">
        <v>178</v>
      </c>
      <c r="B255" s="36">
        <f t="shared" ca="1" si="79"/>
        <v>49684</v>
      </c>
      <c r="C255" s="28">
        <f t="shared" si="83"/>
        <v>12779.6875</v>
      </c>
      <c r="D255" s="23">
        <f t="shared" si="78"/>
        <v>103.64583333333212</v>
      </c>
    </row>
    <row r="256" spans="1:4" hidden="1" x14ac:dyDescent="0.25">
      <c r="A256" s="2">
        <v>179</v>
      </c>
      <c r="B256" s="36">
        <f t="shared" ca="1" si="79"/>
        <v>49715</v>
      </c>
      <c r="C256" s="28">
        <f t="shared" si="83"/>
        <v>12676.041666666668</v>
      </c>
      <c r="D256" s="23">
        <f t="shared" si="78"/>
        <v>103.64583333333394</v>
      </c>
    </row>
    <row r="257" spans="1:4" hidden="1" x14ac:dyDescent="0.25">
      <c r="A257" s="2">
        <v>180</v>
      </c>
      <c r="B257" s="36">
        <f t="shared" ca="1" si="79"/>
        <v>49744</v>
      </c>
      <c r="C257" s="28">
        <f t="shared" si="83"/>
        <v>12572.395833333334</v>
      </c>
      <c r="D257" s="23">
        <f t="shared" si="78"/>
        <v>103.64583333333394</v>
      </c>
    </row>
    <row r="258" spans="1:4" hidden="1" x14ac:dyDescent="0.25">
      <c r="A258" s="2">
        <v>181</v>
      </c>
      <c r="B258" s="36">
        <f t="shared" ca="1" si="79"/>
        <v>49775</v>
      </c>
      <c r="C258" s="28">
        <f t="shared" ref="C258:C269" si="84">G51</f>
        <v>12468.75</v>
      </c>
      <c r="D258" s="23">
        <f t="shared" si="78"/>
        <v>103.64583333333212</v>
      </c>
    </row>
    <row r="259" spans="1:4" hidden="1" x14ac:dyDescent="0.25">
      <c r="A259" s="2">
        <v>182</v>
      </c>
      <c r="B259" s="36">
        <f t="shared" ca="1" si="79"/>
        <v>49805</v>
      </c>
      <c r="C259" s="28">
        <f t="shared" si="84"/>
        <v>12365.104166666668</v>
      </c>
      <c r="D259" s="23">
        <f t="shared" si="78"/>
        <v>103.64583333333394</v>
      </c>
    </row>
    <row r="260" spans="1:4" hidden="1" x14ac:dyDescent="0.25">
      <c r="A260" s="2">
        <v>183</v>
      </c>
      <c r="B260" s="36">
        <f t="shared" ca="1" si="79"/>
        <v>49836</v>
      </c>
      <c r="C260" s="28">
        <f t="shared" si="84"/>
        <v>12261.458333333334</v>
      </c>
      <c r="D260" s="23">
        <f t="shared" si="78"/>
        <v>103.64583333333394</v>
      </c>
    </row>
    <row r="261" spans="1:4" hidden="1" x14ac:dyDescent="0.25">
      <c r="A261" s="2">
        <v>184</v>
      </c>
      <c r="B261" s="36">
        <f t="shared" ca="1" si="79"/>
        <v>49866</v>
      </c>
      <c r="C261" s="28">
        <f t="shared" si="84"/>
        <v>12157.8125</v>
      </c>
      <c r="D261" s="23">
        <f t="shared" si="78"/>
        <v>103.64583333333212</v>
      </c>
    </row>
    <row r="262" spans="1:4" hidden="1" x14ac:dyDescent="0.25">
      <c r="A262" s="2">
        <v>185</v>
      </c>
      <c r="B262" s="36">
        <f t="shared" ca="1" si="79"/>
        <v>49897</v>
      </c>
      <c r="C262" s="28">
        <f t="shared" si="84"/>
        <v>12054.166666666668</v>
      </c>
      <c r="D262" s="23">
        <f t="shared" si="78"/>
        <v>103.64583333333394</v>
      </c>
    </row>
    <row r="263" spans="1:4" hidden="1" x14ac:dyDescent="0.25">
      <c r="A263" s="2">
        <v>186</v>
      </c>
      <c r="B263" s="36">
        <f t="shared" ca="1" si="79"/>
        <v>49928</v>
      </c>
      <c r="C263" s="28">
        <f t="shared" si="84"/>
        <v>11950.520833333334</v>
      </c>
      <c r="D263" s="23">
        <f t="shared" si="78"/>
        <v>103.64583333333394</v>
      </c>
    </row>
    <row r="264" spans="1:4" hidden="1" x14ac:dyDescent="0.25">
      <c r="A264" s="2">
        <v>187</v>
      </c>
      <c r="B264" s="36">
        <f t="shared" ca="1" si="79"/>
        <v>49958</v>
      </c>
      <c r="C264" s="28">
        <f t="shared" si="84"/>
        <v>11846.875</v>
      </c>
      <c r="D264" s="23">
        <f t="shared" si="78"/>
        <v>103.64583333333212</v>
      </c>
    </row>
    <row r="265" spans="1:4" hidden="1" x14ac:dyDescent="0.25">
      <c r="A265" s="2">
        <v>188</v>
      </c>
      <c r="B265" s="36">
        <f t="shared" ca="1" si="79"/>
        <v>49989</v>
      </c>
      <c r="C265" s="28">
        <f t="shared" si="84"/>
        <v>11743.229166666668</v>
      </c>
      <c r="D265" s="23">
        <f t="shared" si="78"/>
        <v>103.64583333333394</v>
      </c>
    </row>
    <row r="266" spans="1:4" hidden="1" x14ac:dyDescent="0.25">
      <c r="A266" s="2">
        <v>189</v>
      </c>
      <c r="B266" s="36">
        <f t="shared" ca="1" si="79"/>
        <v>50019</v>
      </c>
      <c r="C266" s="28">
        <f t="shared" si="84"/>
        <v>11639.583333333334</v>
      </c>
      <c r="D266" s="23">
        <f t="shared" si="78"/>
        <v>103.64583333333394</v>
      </c>
    </row>
    <row r="267" spans="1:4" hidden="1" x14ac:dyDescent="0.25">
      <c r="A267" s="2">
        <v>190</v>
      </c>
      <c r="B267" s="36">
        <f t="shared" ca="1" si="79"/>
        <v>50050</v>
      </c>
      <c r="C267" s="28">
        <f t="shared" si="84"/>
        <v>11535.9375</v>
      </c>
      <c r="D267" s="23">
        <f t="shared" si="78"/>
        <v>103.64583333333212</v>
      </c>
    </row>
    <row r="268" spans="1:4" hidden="1" x14ac:dyDescent="0.25">
      <c r="A268" s="2">
        <v>191</v>
      </c>
      <c r="B268" s="36">
        <f t="shared" ca="1" si="79"/>
        <v>50081</v>
      </c>
      <c r="C268" s="28">
        <f t="shared" si="84"/>
        <v>11432.291666666668</v>
      </c>
      <c r="D268" s="23">
        <f t="shared" si="78"/>
        <v>103.64583333333394</v>
      </c>
    </row>
    <row r="269" spans="1:4" hidden="1" x14ac:dyDescent="0.25">
      <c r="A269" s="2">
        <v>192</v>
      </c>
      <c r="B269" s="36">
        <f t="shared" ca="1" si="79"/>
        <v>50109</v>
      </c>
      <c r="C269" s="28">
        <f t="shared" si="84"/>
        <v>11328.645833333334</v>
      </c>
      <c r="D269" s="23">
        <f t="shared" si="78"/>
        <v>103.64583333333394</v>
      </c>
    </row>
    <row r="270" spans="1:4" hidden="1" x14ac:dyDescent="0.25">
      <c r="A270" s="2">
        <v>193</v>
      </c>
      <c r="B270" s="36">
        <f t="shared" ca="1" si="79"/>
        <v>50140</v>
      </c>
      <c r="C270" s="28">
        <f t="shared" ref="C270:C281" si="85">J51</f>
        <v>11225</v>
      </c>
      <c r="D270" s="23">
        <f t="shared" si="78"/>
        <v>103.64583333333212</v>
      </c>
    </row>
    <row r="271" spans="1:4" hidden="1" x14ac:dyDescent="0.25">
      <c r="A271" s="2">
        <v>194</v>
      </c>
      <c r="B271" s="36">
        <f t="shared" ca="1" si="79"/>
        <v>50170</v>
      </c>
      <c r="C271" s="28">
        <f t="shared" si="85"/>
        <v>11121.354166666668</v>
      </c>
      <c r="D271" s="23">
        <f t="shared" ref="D271:D317" si="86">C271-C272</f>
        <v>103.64583333333394</v>
      </c>
    </row>
    <row r="272" spans="1:4" hidden="1" x14ac:dyDescent="0.25">
      <c r="A272" s="2">
        <v>195</v>
      </c>
      <c r="B272" s="36">
        <f t="shared" ref="B272:B317" ca="1" si="87">EDATE(B271,1)</f>
        <v>50201</v>
      </c>
      <c r="C272" s="28">
        <f t="shared" si="85"/>
        <v>11017.708333333334</v>
      </c>
      <c r="D272" s="23">
        <f t="shared" si="86"/>
        <v>103.64583333333394</v>
      </c>
    </row>
    <row r="273" spans="1:4" hidden="1" x14ac:dyDescent="0.25">
      <c r="A273" s="2">
        <v>196</v>
      </c>
      <c r="B273" s="36">
        <f t="shared" ca="1" si="87"/>
        <v>50231</v>
      </c>
      <c r="C273" s="28">
        <f t="shared" si="85"/>
        <v>10914.0625</v>
      </c>
      <c r="D273" s="23">
        <f t="shared" si="86"/>
        <v>103.64583333333212</v>
      </c>
    </row>
    <row r="274" spans="1:4" hidden="1" x14ac:dyDescent="0.25">
      <c r="A274" s="2">
        <v>197</v>
      </c>
      <c r="B274" s="36">
        <f t="shared" ca="1" si="87"/>
        <v>50262</v>
      </c>
      <c r="C274" s="28">
        <f t="shared" si="85"/>
        <v>10810.416666666668</v>
      </c>
      <c r="D274" s="23">
        <f t="shared" si="86"/>
        <v>103.64583333333394</v>
      </c>
    </row>
    <row r="275" spans="1:4" hidden="1" x14ac:dyDescent="0.25">
      <c r="A275" s="2">
        <v>198</v>
      </c>
      <c r="B275" s="36">
        <f t="shared" ca="1" si="87"/>
        <v>50293</v>
      </c>
      <c r="C275" s="28">
        <f t="shared" si="85"/>
        <v>10706.770833333334</v>
      </c>
      <c r="D275" s="23">
        <f t="shared" si="86"/>
        <v>103.64583333333394</v>
      </c>
    </row>
    <row r="276" spans="1:4" hidden="1" x14ac:dyDescent="0.25">
      <c r="A276" s="2">
        <v>199</v>
      </c>
      <c r="B276" s="36">
        <f t="shared" ca="1" si="87"/>
        <v>50323</v>
      </c>
      <c r="C276" s="28">
        <f t="shared" si="85"/>
        <v>10603.125</v>
      </c>
      <c r="D276" s="23">
        <f t="shared" si="86"/>
        <v>103.64583333333212</v>
      </c>
    </row>
    <row r="277" spans="1:4" hidden="1" x14ac:dyDescent="0.25">
      <c r="A277" s="2">
        <v>200</v>
      </c>
      <c r="B277" s="36">
        <f t="shared" ca="1" si="87"/>
        <v>50354</v>
      </c>
      <c r="C277" s="28">
        <f t="shared" si="85"/>
        <v>10499.479166666668</v>
      </c>
      <c r="D277" s="23">
        <f t="shared" si="86"/>
        <v>103.64583333333394</v>
      </c>
    </row>
    <row r="278" spans="1:4" hidden="1" x14ac:dyDescent="0.25">
      <c r="A278" s="2">
        <v>201</v>
      </c>
      <c r="B278" s="36">
        <f t="shared" ca="1" si="87"/>
        <v>50384</v>
      </c>
      <c r="C278" s="28">
        <f t="shared" si="85"/>
        <v>10395.833333333334</v>
      </c>
      <c r="D278" s="23">
        <f t="shared" si="86"/>
        <v>103.64583333333394</v>
      </c>
    </row>
    <row r="279" spans="1:4" hidden="1" x14ac:dyDescent="0.25">
      <c r="A279" s="2">
        <v>202</v>
      </c>
      <c r="B279" s="36">
        <f t="shared" ca="1" si="87"/>
        <v>50415</v>
      </c>
      <c r="C279" s="28">
        <f t="shared" si="85"/>
        <v>10292.1875</v>
      </c>
      <c r="D279" s="23">
        <f t="shared" si="86"/>
        <v>103.64583333333212</v>
      </c>
    </row>
    <row r="280" spans="1:4" hidden="1" x14ac:dyDescent="0.25">
      <c r="A280" s="2">
        <v>203</v>
      </c>
      <c r="B280" s="36">
        <f t="shared" ca="1" si="87"/>
        <v>50446</v>
      </c>
      <c r="C280" s="28">
        <f t="shared" si="85"/>
        <v>10188.541666666668</v>
      </c>
      <c r="D280" s="23">
        <f t="shared" si="86"/>
        <v>103.64583333333394</v>
      </c>
    </row>
    <row r="281" spans="1:4" hidden="1" x14ac:dyDescent="0.25">
      <c r="A281" s="2">
        <v>204</v>
      </c>
      <c r="B281" s="36">
        <f t="shared" ca="1" si="87"/>
        <v>50474</v>
      </c>
      <c r="C281" s="28">
        <f t="shared" si="85"/>
        <v>10084.895833333334</v>
      </c>
      <c r="D281" s="23">
        <f t="shared" si="86"/>
        <v>103.64583333333394</v>
      </c>
    </row>
    <row r="282" spans="1:4" hidden="1" x14ac:dyDescent="0.25">
      <c r="A282" s="2">
        <v>205</v>
      </c>
      <c r="B282" s="36">
        <f t="shared" ca="1" si="87"/>
        <v>50505</v>
      </c>
      <c r="C282" s="28">
        <f>M51</f>
        <v>9981.25</v>
      </c>
      <c r="D282" s="23">
        <f t="shared" si="86"/>
        <v>103.64583333333212</v>
      </c>
    </row>
    <row r="283" spans="1:4" hidden="1" x14ac:dyDescent="0.25">
      <c r="A283" s="2">
        <v>206</v>
      </c>
      <c r="B283" s="36">
        <f t="shared" ca="1" si="87"/>
        <v>50535</v>
      </c>
      <c r="C283" s="28">
        <f t="shared" ref="C283:C293" si="88">M52</f>
        <v>9877.6041666666679</v>
      </c>
      <c r="D283" s="23">
        <f t="shared" si="86"/>
        <v>103.64583333333394</v>
      </c>
    </row>
    <row r="284" spans="1:4" hidden="1" x14ac:dyDescent="0.25">
      <c r="A284" s="2">
        <v>207</v>
      </c>
      <c r="B284" s="36">
        <f t="shared" ca="1" si="87"/>
        <v>50566</v>
      </c>
      <c r="C284" s="28">
        <f t="shared" si="88"/>
        <v>9773.9583333333339</v>
      </c>
      <c r="D284" s="23">
        <f t="shared" si="86"/>
        <v>103.64583333333394</v>
      </c>
    </row>
    <row r="285" spans="1:4" hidden="1" x14ac:dyDescent="0.25">
      <c r="A285" s="2">
        <v>208</v>
      </c>
      <c r="B285" s="36">
        <f t="shared" ca="1" si="87"/>
        <v>50596</v>
      </c>
      <c r="C285" s="28">
        <f t="shared" si="88"/>
        <v>9670.3125</v>
      </c>
      <c r="D285" s="23">
        <f t="shared" si="86"/>
        <v>103.64583333333212</v>
      </c>
    </row>
    <row r="286" spans="1:4" hidden="1" x14ac:dyDescent="0.25">
      <c r="A286" s="2">
        <v>209</v>
      </c>
      <c r="B286" s="36">
        <f t="shared" ca="1" si="87"/>
        <v>50627</v>
      </c>
      <c r="C286" s="28">
        <f t="shared" si="88"/>
        <v>9566.6666666666679</v>
      </c>
      <c r="D286" s="23">
        <f t="shared" si="86"/>
        <v>103.64583333333394</v>
      </c>
    </row>
    <row r="287" spans="1:4" hidden="1" x14ac:dyDescent="0.25">
      <c r="A287" s="2">
        <v>210</v>
      </c>
      <c r="B287" s="36">
        <f t="shared" ca="1" si="87"/>
        <v>50658</v>
      </c>
      <c r="C287" s="28">
        <f t="shared" si="88"/>
        <v>9463.0208333333339</v>
      </c>
      <c r="D287" s="23">
        <f t="shared" si="86"/>
        <v>103.64583333333394</v>
      </c>
    </row>
    <row r="288" spans="1:4" hidden="1" x14ac:dyDescent="0.25">
      <c r="A288" s="2">
        <v>211</v>
      </c>
      <c r="B288" s="36">
        <f t="shared" ca="1" si="87"/>
        <v>50688</v>
      </c>
      <c r="C288" s="28">
        <f t="shared" si="88"/>
        <v>9359.375</v>
      </c>
      <c r="D288" s="23">
        <f t="shared" si="86"/>
        <v>103.64583333333212</v>
      </c>
    </row>
    <row r="289" spans="1:4" hidden="1" x14ac:dyDescent="0.25">
      <c r="A289" s="2">
        <v>212</v>
      </c>
      <c r="B289" s="36">
        <f t="shared" ca="1" si="87"/>
        <v>50719</v>
      </c>
      <c r="C289" s="28">
        <f t="shared" si="88"/>
        <v>9255.7291666666679</v>
      </c>
      <c r="D289" s="23">
        <f t="shared" si="86"/>
        <v>103.64583333333394</v>
      </c>
    </row>
    <row r="290" spans="1:4" hidden="1" x14ac:dyDescent="0.25">
      <c r="A290" s="2">
        <v>213</v>
      </c>
      <c r="B290" s="36">
        <f t="shared" ca="1" si="87"/>
        <v>50749</v>
      </c>
      <c r="C290" s="28">
        <f t="shared" si="88"/>
        <v>9152.0833333333339</v>
      </c>
      <c r="D290" s="23">
        <f t="shared" si="86"/>
        <v>103.64583333333394</v>
      </c>
    </row>
    <row r="291" spans="1:4" hidden="1" x14ac:dyDescent="0.25">
      <c r="A291" s="2">
        <v>214</v>
      </c>
      <c r="B291" s="36">
        <f t="shared" ca="1" si="87"/>
        <v>50780</v>
      </c>
      <c r="C291" s="28">
        <f t="shared" si="88"/>
        <v>9048.4375</v>
      </c>
      <c r="D291" s="23">
        <f t="shared" si="86"/>
        <v>103.64583333333212</v>
      </c>
    </row>
    <row r="292" spans="1:4" hidden="1" x14ac:dyDescent="0.25">
      <c r="A292" s="2">
        <v>215</v>
      </c>
      <c r="B292" s="36">
        <f t="shared" ca="1" si="87"/>
        <v>50811</v>
      </c>
      <c r="C292" s="28">
        <f t="shared" si="88"/>
        <v>8944.7916666666679</v>
      </c>
      <c r="D292" s="23">
        <f t="shared" si="86"/>
        <v>103.64583333333394</v>
      </c>
    </row>
    <row r="293" spans="1:4" hidden="1" x14ac:dyDescent="0.25">
      <c r="A293" s="2">
        <v>216</v>
      </c>
      <c r="B293" s="36">
        <f t="shared" ca="1" si="87"/>
        <v>50839</v>
      </c>
      <c r="C293" s="28">
        <f t="shared" si="88"/>
        <v>8841.1458333333339</v>
      </c>
      <c r="D293" s="23">
        <f t="shared" si="86"/>
        <v>103.64583333333394</v>
      </c>
    </row>
    <row r="294" spans="1:4" hidden="1" x14ac:dyDescent="0.25">
      <c r="A294" s="2">
        <v>217</v>
      </c>
      <c r="B294" s="36">
        <f t="shared" ca="1" si="87"/>
        <v>50870</v>
      </c>
      <c r="C294" s="23">
        <f>P51</f>
        <v>8737.5</v>
      </c>
      <c r="D294" s="23">
        <f t="shared" si="86"/>
        <v>103.64583333333212</v>
      </c>
    </row>
    <row r="295" spans="1:4" hidden="1" x14ac:dyDescent="0.25">
      <c r="A295" s="2">
        <v>218</v>
      </c>
      <c r="B295" s="36">
        <f t="shared" ca="1" si="87"/>
        <v>50900</v>
      </c>
      <c r="C295" s="23">
        <f t="shared" ref="C295:C304" si="89">P52</f>
        <v>8633.8541666666679</v>
      </c>
      <c r="D295" s="23">
        <f t="shared" si="86"/>
        <v>103.64583333333394</v>
      </c>
    </row>
    <row r="296" spans="1:4" hidden="1" x14ac:dyDescent="0.25">
      <c r="A296" s="2">
        <v>219</v>
      </c>
      <c r="B296" s="36">
        <f t="shared" ca="1" si="87"/>
        <v>50931</v>
      </c>
      <c r="C296" s="23">
        <f t="shared" si="89"/>
        <v>8530.2083333333339</v>
      </c>
      <c r="D296" s="23">
        <f t="shared" si="86"/>
        <v>103.64583333333394</v>
      </c>
    </row>
    <row r="297" spans="1:4" hidden="1" x14ac:dyDescent="0.25">
      <c r="A297" s="2">
        <v>220</v>
      </c>
      <c r="B297" s="36">
        <f t="shared" ca="1" si="87"/>
        <v>50961</v>
      </c>
      <c r="C297" s="23">
        <f t="shared" si="89"/>
        <v>8426.5625</v>
      </c>
      <c r="D297" s="23">
        <f t="shared" si="86"/>
        <v>103.64583333333212</v>
      </c>
    </row>
    <row r="298" spans="1:4" hidden="1" x14ac:dyDescent="0.25">
      <c r="A298" s="2">
        <v>221</v>
      </c>
      <c r="B298" s="36">
        <f t="shared" ca="1" si="87"/>
        <v>50992</v>
      </c>
      <c r="C298" s="23">
        <f t="shared" si="89"/>
        <v>8322.9166666666679</v>
      </c>
      <c r="D298" s="23">
        <f t="shared" si="86"/>
        <v>103.64583333333394</v>
      </c>
    </row>
    <row r="299" spans="1:4" hidden="1" x14ac:dyDescent="0.25">
      <c r="A299" s="2">
        <v>222</v>
      </c>
      <c r="B299" s="36">
        <f t="shared" ca="1" si="87"/>
        <v>51023</v>
      </c>
      <c r="C299" s="23">
        <f t="shared" si="89"/>
        <v>8219.2708333333339</v>
      </c>
      <c r="D299" s="23">
        <f t="shared" si="86"/>
        <v>103.64583333333394</v>
      </c>
    </row>
    <row r="300" spans="1:4" hidden="1" x14ac:dyDescent="0.25">
      <c r="A300" s="2">
        <v>223</v>
      </c>
      <c r="B300" s="36">
        <f t="shared" ca="1" si="87"/>
        <v>51053</v>
      </c>
      <c r="C300" s="23">
        <f t="shared" si="89"/>
        <v>8115.625</v>
      </c>
      <c r="D300" s="23">
        <f t="shared" si="86"/>
        <v>103.64583333333303</v>
      </c>
    </row>
    <row r="301" spans="1:4" hidden="1" x14ac:dyDescent="0.25">
      <c r="A301" s="2">
        <v>224</v>
      </c>
      <c r="B301" s="36">
        <f t="shared" ca="1" si="87"/>
        <v>51084</v>
      </c>
      <c r="C301" s="23">
        <f t="shared" si="89"/>
        <v>8011.979166666667</v>
      </c>
      <c r="D301" s="23">
        <f t="shared" si="86"/>
        <v>103.64583333333303</v>
      </c>
    </row>
    <row r="302" spans="1:4" hidden="1" x14ac:dyDescent="0.25">
      <c r="A302" s="2">
        <v>225</v>
      </c>
      <c r="B302" s="36">
        <f t="shared" ca="1" si="87"/>
        <v>51114</v>
      </c>
      <c r="C302" s="23">
        <f t="shared" si="89"/>
        <v>7908.3333333333339</v>
      </c>
      <c r="D302" s="23">
        <f t="shared" si="86"/>
        <v>103.64583333333394</v>
      </c>
    </row>
    <row r="303" spans="1:4" hidden="1" x14ac:dyDescent="0.25">
      <c r="A303" s="2">
        <v>226</v>
      </c>
      <c r="B303" s="36">
        <f t="shared" ca="1" si="87"/>
        <v>51145</v>
      </c>
      <c r="C303" s="23">
        <f t="shared" si="89"/>
        <v>7804.6875</v>
      </c>
      <c r="D303" s="23">
        <f t="shared" si="86"/>
        <v>103.64583333333303</v>
      </c>
    </row>
    <row r="304" spans="1:4" hidden="1" x14ac:dyDescent="0.25">
      <c r="A304" s="2">
        <v>227</v>
      </c>
      <c r="B304" s="36">
        <f t="shared" ca="1" si="87"/>
        <v>51176</v>
      </c>
      <c r="C304" s="23">
        <f t="shared" si="89"/>
        <v>7701.041666666667</v>
      </c>
      <c r="D304" s="23">
        <f t="shared" si="86"/>
        <v>103.64583333333303</v>
      </c>
    </row>
    <row r="305" spans="1:4" hidden="1" x14ac:dyDescent="0.25">
      <c r="A305" s="2">
        <v>228</v>
      </c>
      <c r="B305" s="36">
        <f t="shared" ca="1" si="87"/>
        <v>51205</v>
      </c>
      <c r="C305" s="23">
        <f>P62</f>
        <v>7597.3958333333339</v>
      </c>
      <c r="D305" s="23">
        <f t="shared" si="86"/>
        <v>103.64583333333394</v>
      </c>
    </row>
    <row r="306" spans="1:4" hidden="1" x14ac:dyDescent="0.25">
      <c r="A306" s="2">
        <v>229</v>
      </c>
      <c r="B306" s="36">
        <f t="shared" ca="1" si="87"/>
        <v>51236</v>
      </c>
      <c r="C306" s="23">
        <f>S51</f>
        <v>7493.75</v>
      </c>
      <c r="D306" s="23">
        <f t="shared" si="86"/>
        <v>103.64583333333303</v>
      </c>
    </row>
    <row r="307" spans="1:4" hidden="1" x14ac:dyDescent="0.25">
      <c r="A307" s="2">
        <v>230</v>
      </c>
      <c r="B307" s="36">
        <f t="shared" ca="1" si="87"/>
        <v>51266</v>
      </c>
      <c r="C307" s="23">
        <f t="shared" ref="C307:C317" si="90">S52</f>
        <v>7390.104166666667</v>
      </c>
      <c r="D307" s="23">
        <f t="shared" si="86"/>
        <v>103.64583333333303</v>
      </c>
    </row>
    <row r="308" spans="1:4" hidden="1" x14ac:dyDescent="0.25">
      <c r="A308" s="2">
        <v>231</v>
      </c>
      <c r="B308" s="36">
        <f t="shared" ca="1" si="87"/>
        <v>51297</v>
      </c>
      <c r="C308" s="23">
        <f t="shared" si="90"/>
        <v>7286.4583333333339</v>
      </c>
      <c r="D308" s="23">
        <f t="shared" si="86"/>
        <v>103.64583333333394</v>
      </c>
    </row>
    <row r="309" spans="1:4" hidden="1" x14ac:dyDescent="0.25">
      <c r="A309" s="2">
        <v>232</v>
      </c>
      <c r="B309" s="36">
        <f t="shared" ca="1" si="87"/>
        <v>51327</v>
      </c>
      <c r="C309" s="23">
        <f t="shared" si="90"/>
        <v>7182.8125</v>
      </c>
      <c r="D309" s="23">
        <f t="shared" si="86"/>
        <v>103.64583333333303</v>
      </c>
    </row>
    <row r="310" spans="1:4" hidden="1" x14ac:dyDescent="0.25">
      <c r="A310" s="2">
        <v>233</v>
      </c>
      <c r="B310" s="36">
        <f t="shared" ca="1" si="87"/>
        <v>51358</v>
      </c>
      <c r="C310" s="23">
        <f t="shared" si="90"/>
        <v>7079.166666666667</v>
      </c>
      <c r="D310" s="23">
        <f t="shared" si="86"/>
        <v>103.64583333333394</v>
      </c>
    </row>
    <row r="311" spans="1:4" hidden="1" x14ac:dyDescent="0.25">
      <c r="A311" s="2">
        <v>234</v>
      </c>
      <c r="B311" s="36">
        <f t="shared" ca="1" si="87"/>
        <v>51389</v>
      </c>
      <c r="C311" s="23">
        <f t="shared" si="90"/>
        <v>6975.520833333333</v>
      </c>
      <c r="D311" s="23">
        <f t="shared" si="86"/>
        <v>103.64583333333303</v>
      </c>
    </row>
    <row r="312" spans="1:4" hidden="1" x14ac:dyDescent="0.25">
      <c r="A312" s="2">
        <v>235</v>
      </c>
      <c r="B312" s="36">
        <f t="shared" ca="1" si="87"/>
        <v>51419</v>
      </c>
      <c r="C312" s="23">
        <f t="shared" si="90"/>
        <v>6871.875</v>
      </c>
      <c r="D312" s="23">
        <f t="shared" si="86"/>
        <v>103.64583333333303</v>
      </c>
    </row>
    <row r="313" spans="1:4" hidden="1" x14ac:dyDescent="0.25">
      <c r="A313" s="2">
        <v>236</v>
      </c>
      <c r="B313" s="36">
        <f t="shared" ca="1" si="87"/>
        <v>51450</v>
      </c>
      <c r="C313" s="23">
        <f t="shared" si="90"/>
        <v>6768.229166666667</v>
      </c>
      <c r="D313" s="23">
        <f t="shared" si="86"/>
        <v>103.64583333333394</v>
      </c>
    </row>
    <row r="314" spans="1:4" hidden="1" x14ac:dyDescent="0.25">
      <c r="A314" s="2">
        <v>237</v>
      </c>
      <c r="B314" s="36">
        <f t="shared" ca="1" si="87"/>
        <v>51480</v>
      </c>
      <c r="C314" s="23">
        <f t="shared" si="90"/>
        <v>6664.583333333333</v>
      </c>
      <c r="D314" s="23">
        <f t="shared" si="86"/>
        <v>103.64583333333303</v>
      </c>
    </row>
    <row r="315" spans="1:4" hidden="1" x14ac:dyDescent="0.25">
      <c r="A315" s="2">
        <v>238</v>
      </c>
      <c r="B315" s="36">
        <f t="shared" ca="1" si="87"/>
        <v>51511</v>
      </c>
      <c r="C315" s="23">
        <f t="shared" si="90"/>
        <v>6560.9375</v>
      </c>
      <c r="D315" s="23">
        <f t="shared" si="86"/>
        <v>103.64583333333303</v>
      </c>
    </row>
    <row r="316" spans="1:4" hidden="1" x14ac:dyDescent="0.25">
      <c r="A316" s="2">
        <v>239</v>
      </c>
      <c r="B316" s="36">
        <f t="shared" ca="1" si="87"/>
        <v>51542</v>
      </c>
      <c r="C316" s="23">
        <f t="shared" si="90"/>
        <v>6457.291666666667</v>
      </c>
      <c r="D316" s="23">
        <f t="shared" si="86"/>
        <v>103.64583333333394</v>
      </c>
    </row>
    <row r="317" spans="1:4" hidden="1" x14ac:dyDescent="0.25">
      <c r="A317" s="2">
        <v>240</v>
      </c>
      <c r="B317" s="36">
        <f t="shared" ca="1" si="87"/>
        <v>51570</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79" t="s">
        <v>49</v>
      </c>
      <c r="B1" s="79"/>
      <c r="C1" s="79"/>
      <c r="D1" s="79"/>
      <c r="E1" s="79"/>
      <c r="F1" s="79"/>
      <c r="G1" s="79"/>
      <c r="H1" s="79"/>
      <c r="I1" s="79"/>
      <c r="O1" s="2"/>
    </row>
    <row r="2" spans="1:28" ht="27.75" customHeight="1" x14ac:dyDescent="0.25">
      <c r="A2" s="80" t="s">
        <v>3</v>
      </c>
      <c r="B2" s="80"/>
      <c r="C2" s="80"/>
      <c r="D2" s="80"/>
      <c r="E2" s="80"/>
      <c r="F2" s="80"/>
      <c r="G2" s="80"/>
      <c r="H2" s="80"/>
      <c r="I2" s="80"/>
    </row>
    <row r="3" spans="1:28" ht="24.75" customHeight="1" x14ac:dyDescent="0.25">
      <c r="A3" s="81" t="s">
        <v>11</v>
      </c>
      <c r="B3" s="81"/>
      <c r="C3" s="81"/>
      <c r="D3" s="81"/>
      <c r="E3" s="81"/>
      <c r="F3" s="81"/>
      <c r="G3" s="81"/>
      <c r="H3" s="81"/>
      <c r="I3" s="81"/>
    </row>
    <row r="4" spans="1:28" ht="30" customHeight="1" x14ac:dyDescent="0.25">
      <c r="A4" s="82" t="e">
        <f>#REF!</f>
        <v>#REF!</v>
      </c>
      <c r="B4" s="82"/>
      <c r="C4" s="82"/>
      <c r="D4" s="82"/>
      <c r="E4" s="82"/>
      <c r="F4" s="82"/>
      <c r="G4" s="82"/>
      <c r="H4" s="82"/>
      <c r="I4" s="82"/>
    </row>
    <row r="5" spans="1:28" x14ac:dyDescent="0.25">
      <c r="A5" s="83" t="s">
        <v>17</v>
      </c>
      <c r="B5" s="83"/>
      <c r="C5" s="83"/>
      <c r="D5" s="83"/>
      <c r="E5" s="83"/>
      <c r="F5" s="83"/>
      <c r="G5" s="83"/>
      <c r="H5" s="83"/>
      <c r="I5" s="83"/>
      <c r="J5" s="43"/>
      <c r="K5" s="14"/>
      <c r="L5" s="14"/>
      <c r="M5" s="14"/>
      <c r="N5" s="14"/>
      <c r="R5" s="1"/>
      <c r="S5" s="1"/>
      <c r="T5" s="1"/>
      <c r="U5" s="1"/>
      <c r="V5" s="1"/>
      <c r="W5" s="1"/>
    </row>
    <row r="6" spans="1:28" x14ac:dyDescent="0.25">
      <c r="A6" s="84" t="s">
        <v>15</v>
      </c>
      <c r="B6" s="84"/>
      <c r="C6" s="84"/>
      <c r="D6" s="84"/>
      <c r="E6" s="84"/>
      <c r="F6" s="84"/>
      <c r="G6" s="84"/>
      <c r="H6" s="85">
        <v>0.6</v>
      </c>
      <c r="I6" s="85"/>
      <c r="J6" s="54"/>
      <c r="K6" s="31"/>
      <c r="L6" s="31"/>
      <c r="M6" s="31"/>
      <c r="N6" s="31"/>
      <c r="O6" s="31"/>
      <c r="P6" s="2"/>
      <c r="Q6" s="2"/>
      <c r="S6" s="15"/>
      <c r="T6" s="15"/>
      <c r="U6" s="15"/>
      <c r="V6" s="15"/>
      <c r="W6" s="16"/>
      <c r="X6" s="1"/>
      <c r="Y6" s="1"/>
      <c r="AA6" s="1" t="s">
        <v>2</v>
      </c>
      <c r="AB6" s="25" t="s">
        <v>0</v>
      </c>
    </row>
    <row r="7" spans="1:28" x14ac:dyDescent="0.25">
      <c r="A7" s="84" t="s">
        <v>4</v>
      </c>
      <c r="B7" s="84"/>
      <c r="C7" s="84"/>
      <c r="D7" s="84"/>
      <c r="E7" s="84"/>
      <c r="F7" s="84"/>
      <c r="G7" s="84"/>
      <c r="H7" s="86">
        <v>1500000</v>
      </c>
      <c r="I7" s="86"/>
      <c r="J7" s="54"/>
      <c r="K7" s="31"/>
      <c r="L7" s="31"/>
      <c r="M7" s="31"/>
      <c r="N7" s="31"/>
      <c r="O7" s="31"/>
      <c r="P7" s="2"/>
      <c r="Q7" s="2"/>
      <c r="W7" s="17"/>
      <c r="X7" s="1"/>
      <c r="Y7" s="1"/>
      <c r="AA7" s="2" t="s">
        <v>14</v>
      </c>
      <c r="AB7" s="25" t="s">
        <v>1</v>
      </c>
    </row>
    <row r="8" spans="1:28" x14ac:dyDescent="0.25">
      <c r="A8" s="87" t="s">
        <v>12</v>
      </c>
      <c r="B8" s="87"/>
      <c r="C8" s="87"/>
      <c r="D8" s="87"/>
      <c r="E8" s="87"/>
      <c r="F8" s="87"/>
      <c r="G8" s="87"/>
      <c r="H8" s="88">
        <v>240</v>
      </c>
      <c r="I8" s="88"/>
      <c r="J8" s="54"/>
      <c r="K8" s="31"/>
      <c r="L8" s="31"/>
      <c r="M8" s="31"/>
      <c r="N8" s="31"/>
      <c r="O8" s="31"/>
      <c r="P8" s="2"/>
      <c r="Q8" s="2"/>
      <c r="S8" s="18"/>
      <c r="T8" s="18"/>
      <c r="U8" s="18"/>
      <c r="V8" s="18"/>
      <c r="W8" s="17"/>
      <c r="X8" s="1"/>
      <c r="Y8" s="1"/>
    </row>
    <row r="9" spans="1:28" x14ac:dyDescent="0.25">
      <c r="A9" s="89" t="s">
        <v>50</v>
      </c>
      <c r="B9" s="90"/>
      <c r="C9" s="90"/>
      <c r="D9" s="90"/>
      <c r="E9" s="90"/>
      <c r="F9" s="90"/>
      <c r="G9" s="90"/>
      <c r="H9" s="91">
        <v>8.5000000000000006E-2</v>
      </c>
      <c r="I9" s="92"/>
      <c r="J9" s="54"/>
      <c r="K9" s="31"/>
      <c r="L9" s="31"/>
      <c r="M9" s="31"/>
      <c r="N9" s="31"/>
      <c r="O9" s="31"/>
      <c r="P9" s="2"/>
      <c r="Q9" s="2"/>
      <c r="S9" s="18"/>
      <c r="T9" s="18"/>
      <c r="U9" s="18"/>
      <c r="V9" s="18"/>
      <c r="W9" s="24"/>
      <c r="X9" s="1"/>
      <c r="Y9" s="1"/>
    </row>
    <row r="10" spans="1:28" x14ac:dyDescent="0.25">
      <c r="A10" s="93" t="s">
        <v>51</v>
      </c>
      <c r="B10" s="94"/>
      <c r="C10" s="94"/>
      <c r="D10" s="94"/>
      <c r="E10" s="94"/>
      <c r="F10" s="94"/>
      <c r="G10" s="94"/>
      <c r="H10" s="95">
        <v>24</v>
      </c>
      <c r="I10" s="96"/>
      <c r="J10" s="54"/>
      <c r="K10" s="31"/>
      <c r="L10" s="31"/>
      <c r="M10" s="31"/>
      <c r="N10" s="31"/>
      <c r="O10" s="31"/>
      <c r="P10" s="2"/>
      <c r="Q10" s="2"/>
      <c r="S10" s="18"/>
      <c r="T10" s="18"/>
      <c r="U10" s="18"/>
      <c r="V10" s="18"/>
      <c r="W10" s="24"/>
      <c r="X10" s="1"/>
      <c r="Y10" s="1"/>
    </row>
    <row r="11" spans="1:28" x14ac:dyDescent="0.25">
      <c r="A11" s="89" t="s">
        <v>52</v>
      </c>
      <c r="B11" s="90"/>
      <c r="C11" s="90"/>
      <c r="D11" s="90"/>
      <c r="E11" s="90"/>
      <c r="F11" s="90"/>
      <c r="G11" s="90"/>
      <c r="H11" s="91">
        <v>0.19900000000000001</v>
      </c>
      <c r="I11" s="92"/>
      <c r="J11" s="54"/>
      <c r="K11" s="31"/>
      <c r="L11" s="31"/>
      <c r="M11" s="31"/>
      <c r="N11" s="31"/>
      <c r="O11" s="31"/>
      <c r="P11" s="2"/>
      <c r="Q11" s="2"/>
      <c r="S11" s="18"/>
      <c r="T11" s="18"/>
      <c r="U11" s="18"/>
      <c r="V11" s="18"/>
      <c r="W11" s="24"/>
      <c r="X11" s="1"/>
      <c r="Y11" s="1"/>
    </row>
    <row r="12" spans="1:28" x14ac:dyDescent="0.25">
      <c r="A12" s="97" t="s">
        <v>51</v>
      </c>
      <c r="B12" s="98"/>
      <c r="C12" s="98"/>
      <c r="D12" s="98"/>
      <c r="E12" s="98"/>
      <c r="F12" s="98"/>
      <c r="G12" s="98"/>
      <c r="H12" s="95">
        <f>strok-H10</f>
        <v>216</v>
      </c>
      <c r="I12" s="96"/>
      <c r="J12" s="54"/>
      <c r="K12" s="31"/>
      <c r="L12" s="31"/>
      <c r="M12" s="31"/>
      <c r="N12" s="31"/>
      <c r="O12" s="31"/>
      <c r="P12" s="2"/>
      <c r="Q12" s="2"/>
      <c r="S12" s="18"/>
      <c r="T12" s="18"/>
      <c r="U12" s="18"/>
      <c r="V12" s="18"/>
      <c r="W12" s="24"/>
      <c r="X12" s="1"/>
      <c r="Y12" s="1"/>
    </row>
    <row r="13" spans="1:28" ht="21" customHeight="1" x14ac:dyDescent="0.25">
      <c r="A13" s="99" t="s">
        <v>13</v>
      </c>
      <c r="B13" s="100"/>
      <c r="C13" s="100"/>
      <c r="D13" s="100"/>
      <c r="E13" s="100"/>
      <c r="F13" s="100"/>
      <c r="G13" s="101"/>
      <c r="H13" s="102">
        <v>1</v>
      </c>
      <c r="I13" s="103"/>
      <c r="J13" s="104"/>
      <c r="K13" s="105"/>
      <c r="L13" s="105"/>
      <c r="M13" s="105"/>
      <c r="N13" s="105"/>
      <c r="O13" s="105"/>
      <c r="R13" s="1"/>
      <c r="S13" s="1"/>
      <c r="T13" s="1"/>
      <c r="U13" s="1"/>
      <c r="V13" s="1"/>
      <c r="W13" s="19"/>
      <c r="X13" s="1"/>
      <c r="Y13" s="1"/>
    </row>
    <row r="14" spans="1:28" hidden="1" x14ac:dyDescent="0.25">
      <c r="A14" s="106" t="str">
        <f>CONCATENATE("Месячный платеж по кредиту, ",L18)</f>
        <v xml:space="preserve">Месячный платеж по кредиту, </v>
      </c>
      <c r="B14" s="107"/>
      <c r="C14" s="107"/>
      <c r="D14" s="107"/>
      <c r="E14" s="107"/>
      <c r="F14" s="107"/>
      <c r="G14" s="39"/>
      <c r="H14" s="108">
        <f>IF(data=1,sumkred/strok,sumkred*PROC/100/((1-POWER(1+PROC/1200,-strok))*12))</f>
        <v>6250</v>
      </c>
      <c r="I14" s="109"/>
      <c r="J14" s="33"/>
      <c r="K14" s="26"/>
      <c r="L14" s="79"/>
      <c r="M14" s="79"/>
      <c r="N14" s="79"/>
      <c r="O14" s="34"/>
      <c r="P14" s="27"/>
      <c r="Q14" s="27"/>
      <c r="R14" s="1"/>
      <c r="S14" s="1"/>
      <c r="T14" s="1"/>
      <c r="U14" s="1"/>
      <c r="V14" s="1"/>
      <c r="W14" s="19"/>
      <c r="X14" s="1"/>
      <c r="Y14" s="1"/>
    </row>
    <row r="15" spans="1:28" x14ac:dyDescent="0.25">
      <c r="A15" s="113" t="s">
        <v>47</v>
      </c>
      <c r="B15" s="114"/>
      <c r="C15" s="114"/>
      <c r="D15" s="114"/>
      <c r="E15" s="114"/>
      <c r="F15" s="114"/>
      <c r="G15" s="115"/>
      <c r="H15" s="116">
        <v>8.9999999999999993E-3</v>
      </c>
      <c r="I15" s="116"/>
      <c r="J15" s="104"/>
      <c r="K15" s="105"/>
      <c r="L15" s="105"/>
      <c r="M15" s="105"/>
      <c r="N15" s="105"/>
      <c r="O15" s="105"/>
      <c r="P15" s="27"/>
      <c r="Q15" s="27"/>
      <c r="R15" s="1"/>
      <c r="S15" s="1"/>
      <c r="T15" s="1"/>
      <c r="U15" s="1"/>
      <c r="V15" s="1"/>
      <c r="W15" s="24"/>
      <c r="X15" s="1"/>
      <c r="Y15" s="1"/>
    </row>
    <row r="16" spans="1:28" ht="18.75" customHeight="1" x14ac:dyDescent="0.25">
      <c r="A16" s="113" t="s">
        <v>48</v>
      </c>
      <c r="B16" s="114"/>
      <c r="C16" s="114"/>
      <c r="D16" s="114"/>
      <c r="E16" s="114"/>
      <c r="F16" s="114"/>
      <c r="G16" s="115"/>
      <c r="H16" s="117">
        <v>0</v>
      </c>
      <c r="I16" s="117"/>
      <c r="J16" s="104"/>
      <c r="K16" s="105"/>
      <c r="L16" s="105"/>
      <c r="M16" s="105"/>
      <c r="N16" s="105"/>
      <c r="O16" s="105"/>
      <c r="P16" s="27"/>
      <c r="Q16" s="27"/>
      <c r="R16" s="1"/>
      <c r="S16" s="1"/>
      <c r="T16" s="1"/>
      <c r="U16" s="1"/>
      <c r="V16" s="1"/>
      <c r="W16" s="24"/>
      <c r="X16" s="1"/>
      <c r="Y16" s="1"/>
    </row>
    <row r="17" spans="1:25" ht="34.5" customHeight="1" x14ac:dyDescent="0.25">
      <c r="A17" s="118" t="s">
        <v>44</v>
      </c>
      <c r="B17" s="118"/>
      <c r="C17" s="118"/>
      <c r="D17" s="118"/>
      <c r="E17" s="118"/>
      <c r="F17" s="118"/>
      <c r="G17" s="118"/>
      <c r="H17" s="119">
        <v>0</v>
      </c>
      <c r="I17" s="119"/>
      <c r="J17" s="104"/>
      <c r="K17" s="105"/>
      <c r="L17" s="105"/>
      <c r="M17" s="105"/>
      <c r="N17" s="105"/>
      <c r="O17" s="105"/>
      <c r="P17" s="27"/>
      <c r="Q17" s="27"/>
      <c r="R17" s="1"/>
      <c r="S17" s="1"/>
      <c r="T17" s="1"/>
      <c r="U17" s="1"/>
      <c r="V17" s="1"/>
      <c r="W17" s="24"/>
      <c r="X17" s="1"/>
      <c r="Y17" s="1"/>
    </row>
    <row r="18" spans="1:25" ht="15.75" thickBot="1" x14ac:dyDescent="0.3">
      <c r="A18" s="20">
        <v>2</v>
      </c>
      <c r="B18" s="1"/>
      <c r="C18" s="1"/>
      <c r="D18" s="1"/>
      <c r="E18" s="1"/>
      <c r="F18" s="1"/>
      <c r="G18" s="1"/>
      <c r="I18" s="32"/>
      <c r="J18" s="32"/>
      <c r="K18" s="32"/>
      <c r="L18" s="120"/>
      <c r="M18" s="120"/>
      <c r="N18" s="120"/>
      <c r="O18" s="120"/>
      <c r="P18" s="32"/>
      <c r="Q18" s="32"/>
      <c r="R18" s="1"/>
      <c r="S18" s="1"/>
      <c r="T18" s="1"/>
      <c r="U18" s="1"/>
      <c r="V18" s="35" t="s">
        <v>16</v>
      </c>
      <c r="W18" s="21"/>
    </row>
    <row r="19" spans="1:25" ht="12.75" customHeight="1" thickBot="1" x14ac:dyDescent="0.3">
      <c r="A19" s="121" t="s">
        <v>18</v>
      </c>
      <c r="B19" s="110" t="s">
        <v>20</v>
      </c>
      <c r="C19" s="111"/>
      <c r="D19" s="112"/>
      <c r="E19" s="110" t="s">
        <v>21</v>
      </c>
      <c r="F19" s="111"/>
      <c r="G19" s="112"/>
      <c r="H19" s="110" t="s">
        <v>22</v>
      </c>
      <c r="I19" s="111"/>
      <c r="J19" s="112"/>
      <c r="K19" s="110" t="s">
        <v>23</v>
      </c>
      <c r="L19" s="111"/>
      <c r="M19" s="112"/>
      <c r="N19" s="110" t="s">
        <v>24</v>
      </c>
      <c r="O19" s="111"/>
      <c r="P19" s="112"/>
      <c r="Q19" s="110" t="s">
        <v>25</v>
      </c>
      <c r="R19" s="111"/>
      <c r="S19" s="112"/>
      <c r="T19" s="110" t="s">
        <v>26</v>
      </c>
      <c r="U19" s="111"/>
      <c r="V19" s="112"/>
    </row>
    <row r="20" spans="1:25" ht="30.75" thickBot="1" x14ac:dyDescent="0.3">
      <c r="A20" s="122"/>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1" t="s">
        <v>18</v>
      </c>
      <c r="B34" s="110" t="s">
        <v>27</v>
      </c>
      <c r="C34" s="111"/>
      <c r="D34" s="112"/>
      <c r="E34" s="110" t="s">
        <v>28</v>
      </c>
      <c r="F34" s="111"/>
      <c r="G34" s="112"/>
      <c r="H34" s="110" t="s">
        <v>29</v>
      </c>
      <c r="I34" s="111"/>
      <c r="J34" s="112"/>
      <c r="K34" s="110" t="s">
        <v>30</v>
      </c>
      <c r="L34" s="111"/>
      <c r="M34" s="112"/>
      <c r="N34" s="110" t="s">
        <v>31</v>
      </c>
      <c r="O34" s="111"/>
      <c r="P34" s="112"/>
      <c r="Q34" s="110" t="s">
        <v>32</v>
      </c>
      <c r="R34" s="111"/>
      <c r="S34" s="112"/>
      <c r="T34" s="110" t="s">
        <v>33</v>
      </c>
      <c r="U34" s="111"/>
      <c r="V34" s="112"/>
    </row>
    <row r="35" spans="1:22" ht="30.75" thickBot="1" x14ac:dyDescent="0.3">
      <c r="A35" s="122"/>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1" t="s">
        <v>18</v>
      </c>
      <c r="B49" s="110" t="s">
        <v>34</v>
      </c>
      <c r="C49" s="111"/>
      <c r="D49" s="112"/>
      <c r="E49" s="110" t="s">
        <v>35</v>
      </c>
      <c r="F49" s="111"/>
      <c r="G49" s="112"/>
      <c r="H49" s="110" t="s">
        <v>36</v>
      </c>
      <c r="I49" s="111"/>
      <c r="J49" s="112"/>
      <c r="K49" s="110" t="s">
        <v>37</v>
      </c>
      <c r="L49" s="111"/>
      <c r="M49" s="112"/>
      <c r="N49" s="110" t="s">
        <v>38</v>
      </c>
      <c r="O49" s="111"/>
      <c r="P49" s="112"/>
      <c r="Q49" s="110" t="s">
        <v>39</v>
      </c>
      <c r="R49" s="111"/>
      <c r="S49" s="112"/>
      <c r="T49" s="110" t="s">
        <v>40</v>
      </c>
      <c r="U49" s="111"/>
      <c r="V49" s="112"/>
      <c r="X49" s="12"/>
      <c r="Y49" s="12"/>
      <c r="Z49" s="12"/>
      <c r="AA49" s="12"/>
      <c r="AB49" s="12"/>
      <c r="AC49" s="12"/>
      <c r="AD49" s="12"/>
      <c r="AE49" s="12"/>
      <c r="AF49" s="12"/>
      <c r="AG49" s="12"/>
      <c r="AH49" s="12"/>
      <c r="AI49" s="12"/>
      <c r="AJ49" s="12"/>
    </row>
    <row r="50" spans="1:36" ht="30.75" thickBot="1" x14ac:dyDescent="0.3">
      <c r="A50" s="122"/>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3" t="s">
        <v>53</v>
      </c>
      <c r="B65" s="123"/>
      <c r="C65" s="123"/>
      <c r="D65" s="123"/>
      <c r="E65" s="123"/>
      <c r="F65" s="123"/>
      <c r="G65" s="123"/>
      <c r="H65" s="123"/>
      <c r="I65" s="40">
        <f>sumkred*H15+H16+sumkred*H17+C33+F33+I33+L33+O33+R33+U33+C48+F48+I48+L48+O48+R48+U48+C63+F63+I63+L63+O63+R63+U63</f>
        <v>2685325</v>
      </c>
      <c r="J65" s="41"/>
      <c r="K65" s="41"/>
    </row>
    <row r="66" spans="1:11" ht="29.25" customHeight="1" x14ac:dyDescent="0.25">
      <c r="A66" s="123" t="s">
        <v>5</v>
      </c>
      <c r="B66" s="123"/>
      <c r="C66" s="123"/>
      <c r="D66" s="123"/>
      <c r="E66" s="123"/>
      <c r="F66" s="123"/>
      <c r="G66" s="123"/>
      <c r="H66" s="123"/>
      <c r="I66" s="40">
        <f>sumkred*H15+H16+sumkred*H17+D33+G33+J33+M33+P33+S33+V33+D48+G48+J48+M48+P48+S48+V48+D63+G63+J63+M63+P63+S63+V63</f>
        <v>4185325</v>
      </c>
      <c r="J66" s="41"/>
      <c r="K66" s="41"/>
    </row>
    <row r="67" spans="1:11" ht="25.5" customHeight="1" x14ac:dyDescent="0.25">
      <c r="A67" s="124" t="s">
        <v>45</v>
      </c>
      <c r="B67" s="124"/>
      <c r="C67" s="124"/>
      <c r="D67" s="124"/>
      <c r="E67" s="124"/>
      <c r="F67" s="124"/>
      <c r="G67" s="124"/>
      <c r="H67" s="124"/>
      <c r="I67" s="52">
        <f ca="1">XIRR(C77:C317,B77:B317)</f>
        <v>0.17077025771141052</v>
      </c>
      <c r="J67" s="41"/>
      <c r="K67" s="41"/>
    </row>
    <row r="68" spans="1:11" ht="45.75" customHeight="1" x14ac:dyDescent="0.25">
      <c r="A68" s="123" t="s">
        <v>6</v>
      </c>
      <c r="B68" s="123"/>
      <c r="C68" s="123"/>
      <c r="D68" s="123"/>
      <c r="E68" s="123"/>
      <c r="F68" s="123"/>
      <c r="G68" s="123"/>
      <c r="H68" s="123"/>
      <c r="I68" s="123"/>
      <c r="J68" s="125"/>
      <c r="K68" s="125"/>
    </row>
    <row r="69" spans="1:11" ht="63" customHeight="1" x14ac:dyDescent="0.25">
      <c r="A69" s="126" t="s">
        <v>7</v>
      </c>
      <c r="B69" s="126"/>
      <c r="C69" s="126"/>
      <c r="D69" s="126"/>
      <c r="E69" s="126"/>
      <c r="F69" s="126"/>
      <c r="G69" s="126"/>
      <c r="H69" s="126"/>
      <c r="I69" s="126"/>
      <c r="J69" s="126"/>
      <c r="K69" s="126"/>
    </row>
    <row r="70" spans="1:11" ht="48" customHeight="1" x14ac:dyDescent="0.25">
      <c r="A70" s="123" t="s">
        <v>8</v>
      </c>
      <c r="B70" s="123"/>
      <c r="C70" s="123"/>
      <c r="D70" s="123"/>
      <c r="E70" s="123"/>
      <c r="F70" s="123"/>
      <c r="G70" s="123"/>
      <c r="H70" s="123"/>
      <c r="I70" s="123"/>
      <c r="J70" s="123"/>
      <c r="K70" s="123"/>
    </row>
    <row r="71" spans="1:11" ht="15" customHeight="1" x14ac:dyDescent="0.25"/>
    <row r="72" spans="1:11" ht="33.75" customHeight="1" x14ac:dyDescent="0.25">
      <c r="A72" s="127" t="s">
        <v>9</v>
      </c>
      <c r="B72" s="127"/>
      <c r="C72" s="128">
        <f ca="1">TODAY()</f>
        <v>44265</v>
      </c>
      <c r="D72" s="128">
        <f ca="1">TODAY()</f>
        <v>44265</v>
      </c>
      <c r="E72" s="128">
        <f ca="1">TODAY()</f>
        <v>44265</v>
      </c>
    </row>
    <row r="73" spans="1:11" x14ac:dyDescent="0.25"/>
    <row r="74" spans="1:11" ht="30" customHeight="1" x14ac:dyDescent="0.25">
      <c r="A74" s="129" t="s">
        <v>10</v>
      </c>
      <c r="B74" s="129"/>
      <c r="C74" s="130"/>
      <c r="D74" s="130"/>
      <c r="E74" s="130"/>
    </row>
    <row r="75" spans="1:11" ht="15.75" customHeight="1" x14ac:dyDescent="0.25">
      <c r="A75" s="129"/>
      <c r="B75" s="129"/>
      <c r="C75" s="127" t="s">
        <v>46</v>
      </c>
      <c r="D75" s="127"/>
      <c r="E75" s="127"/>
    </row>
    <row r="76" spans="1:11" x14ac:dyDescent="0.25"/>
    <row r="77" spans="1:11" hidden="1" x14ac:dyDescent="0.25">
      <c r="B77" s="36">
        <f ca="1">TODAY()</f>
        <v>44265</v>
      </c>
      <c r="C77" s="2">
        <f>-sumkred+sumkred*H15+H16+sumkred*H17</f>
        <v>-1486500</v>
      </c>
    </row>
    <row r="78" spans="1:11" hidden="1" x14ac:dyDescent="0.25">
      <c r="A78" s="4">
        <v>1</v>
      </c>
      <c r="B78" s="37">
        <f ca="1">EDATE(B77,1)</f>
        <v>44296</v>
      </c>
      <c r="C78" s="38">
        <f t="shared" ref="C78:C89" si="63">D21</f>
        <v>16875</v>
      </c>
      <c r="D78" s="23">
        <f>C78-C79</f>
        <v>44.270833333332121</v>
      </c>
    </row>
    <row r="79" spans="1:11" hidden="1" x14ac:dyDescent="0.25">
      <c r="A79" s="4">
        <v>2</v>
      </c>
      <c r="B79" s="37">
        <f ca="1">EDATE(B78,1)</f>
        <v>44326</v>
      </c>
      <c r="C79" s="38">
        <f t="shared" si="63"/>
        <v>16830.729166666668</v>
      </c>
      <c r="D79" s="23">
        <f t="shared" ref="D79:D142" si="64">C79-C80</f>
        <v>44.270833333332121</v>
      </c>
    </row>
    <row r="80" spans="1:11" hidden="1" x14ac:dyDescent="0.25">
      <c r="A80" s="4">
        <v>3</v>
      </c>
      <c r="B80" s="37">
        <f t="shared" ref="B80:B143" ca="1" si="65">EDATE(B79,1)</f>
        <v>44357</v>
      </c>
      <c r="C80" s="38">
        <f t="shared" si="63"/>
        <v>16786.458333333336</v>
      </c>
      <c r="D80" s="23">
        <f t="shared" si="64"/>
        <v>44.270833333335759</v>
      </c>
    </row>
    <row r="81" spans="1:4" hidden="1" x14ac:dyDescent="0.25">
      <c r="A81" s="4">
        <v>4</v>
      </c>
      <c r="B81" s="37">
        <f t="shared" ca="1" si="65"/>
        <v>44387</v>
      </c>
      <c r="C81" s="38">
        <f t="shared" si="63"/>
        <v>16742.1875</v>
      </c>
      <c r="D81" s="23">
        <f t="shared" si="64"/>
        <v>44.270833333332121</v>
      </c>
    </row>
    <row r="82" spans="1:4" hidden="1" x14ac:dyDescent="0.25">
      <c r="A82" s="4">
        <v>5</v>
      </c>
      <c r="B82" s="37">
        <f t="shared" ca="1" si="65"/>
        <v>44418</v>
      </c>
      <c r="C82" s="38">
        <f t="shared" si="63"/>
        <v>16697.916666666668</v>
      </c>
      <c r="D82" s="23">
        <f t="shared" si="64"/>
        <v>44.270833333332121</v>
      </c>
    </row>
    <row r="83" spans="1:4" hidden="1" x14ac:dyDescent="0.25">
      <c r="A83" s="4">
        <v>6</v>
      </c>
      <c r="B83" s="37">
        <f t="shared" ca="1" si="65"/>
        <v>44449</v>
      </c>
      <c r="C83" s="38">
        <f t="shared" si="63"/>
        <v>16653.645833333336</v>
      </c>
      <c r="D83" s="23">
        <f t="shared" si="64"/>
        <v>44.270833333335759</v>
      </c>
    </row>
    <row r="84" spans="1:4" hidden="1" x14ac:dyDescent="0.25">
      <c r="A84" s="4">
        <v>7</v>
      </c>
      <c r="B84" s="37">
        <f t="shared" ca="1" si="65"/>
        <v>44479</v>
      </c>
      <c r="C84" s="38">
        <f t="shared" si="63"/>
        <v>16609.375</v>
      </c>
      <c r="D84" s="23">
        <f t="shared" si="64"/>
        <v>44.270833333332121</v>
      </c>
    </row>
    <row r="85" spans="1:4" hidden="1" x14ac:dyDescent="0.25">
      <c r="A85" s="4">
        <v>8</v>
      </c>
      <c r="B85" s="37">
        <f t="shared" ca="1" si="65"/>
        <v>44510</v>
      </c>
      <c r="C85" s="38">
        <f t="shared" si="63"/>
        <v>16565.104166666668</v>
      </c>
      <c r="D85" s="23">
        <f t="shared" si="64"/>
        <v>44.270833333332121</v>
      </c>
    </row>
    <row r="86" spans="1:4" hidden="1" x14ac:dyDescent="0.25">
      <c r="A86" s="4">
        <v>9</v>
      </c>
      <c r="B86" s="37">
        <f t="shared" ca="1" si="65"/>
        <v>44540</v>
      </c>
      <c r="C86" s="38">
        <f t="shared" si="63"/>
        <v>16520.833333333336</v>
      </c>
      <c r="D86" s="23">
        <f t="shared" si="64"/>
        <v>44.270833333335759</v>
      </c>
    </row>
    <row r="87" spans="1:4" hidden="1" x14ac:dyDescent="0.25">
      <c r="A87" s="4">
        <v>10</v>
      </c>
      <c r="B87" s="37">
        <f t="shared" ca="1" si="65"/>
        <v>44571</v>
      </c>
      <c r="C87" s="38">
        <f t="shared" si="63"/>
        <v>16476.5625</v>
      </c>
      <c r="D87" s="23">
        <f t="shared" si="64"/>
        <v>44.270833333332121</v>
      </c>
    </row>
    <row r="88" spans="1:4" hidden="1" x14ac:dyDescent="0.25">
      <c r="A88" s="4">
        <v>11</v>
      </c>
      <c r="B88" s="37">
        <f t="shared" ca="1" si="65"/>
        <v>44602</v>
      </c>
      <c r="C88" s="38">
        <f t="shared" si="63"/>
        <v>16432.291666666668</v>
      </c>
      <c r="D88" s="23">
        <f t="shared" si="64"/>
        <v>44.270833333332121</v>
      </c>
    </row>
    <row r="89" spans="1:4" hidden="1" x14ac:dyDescent="0.25">
      <c r="A89" s="4">
        <v>12</v>
      </c>
      <c r="B89" s="37">
        <f t="shared" ca="1" si="65"/>
        <v>44630</v>
      </c>
      <c r="C89" s="38">
        <f t="shared" si="63"/>
        <v>16388.020833333336</v>
      </c>
      <c r="D89" s="23">
        <f t="shared" si="64"/>
        <v>44.270833333335759</v>
      </c>
    </row>
    <row r="90" spans="1:4" hidden="1" x14ac:dyDescent="0.25">
      <c r="A90" s="2">
        <v>13</v>
      </c>
      <c r="B90" s="36">
        <f t="shared" ca="1" si="65"/>
        <v>44661</v>
      </c>
      <c r="C90" s="23">
        <f t="shared" ref="C90:C101" si="66">G21</f>
        <v>16343.75</v>
      </c>
      <c r="D90" s="23">
        <f t="shared" si="64"/>
        <v>44.270833333332121</v>
      </c>
    </row>
    <row r="91" spans="1:4" hidden="1" x14ac:dyDescent="0.25">
      <c r="A91" s="2">
        <v>14</v>
      </c>
      <c r="B91" s="36">
        <f t="shared" ca="1" si="65"/>
        <v>44691</v>
      </c>
      <c r="C91" s="23">
        <f t="shared" si="66"/>
        <v>16299.479166666668</v>
      </c>
      <c r="D91" s="23">
        <f t="shared" si="64"/>
        <v>44.27083333333394</v>
      </c>
    </row>
    <row r="92" spans="1:4" hidden="1" x14ac:dyDescent="0.25">
      <c r="A92" s="2">
        <v>15</v>
      </c>
      <c r="B92" s="36">
        <f t="shared" ca="1" si="65"/>
        <v>44722</v>
      </c>
      <c r="C92" s="23">
        <f t="shared" si="66"/>
        <v>16255.208333333334</v>
      </c>
      <c r="D92" s="23">
        <f t="shared" si="64"/>
        <v>44.27083333333394</v>
      </c>
    </row>
    <row r="93" spans="1:4" hidden="1" x14ac:dyDescent="0.25">
      <c r="A93" s="2">
        <v>16</v>
      </c>
      <c r="B93" s="36">
        <f t="shared" ca="1" si="65"/>
        <v>44752</v>
      </c>
      <c r="C93" s="23">
        <f t="shared" si="66"/>
        <v>16210.9375</v>
      </c>
      <c r="D93" s="23">
        <f t="shared" si="64"/>
        <v>44.270833333332121</v>
      </c>
    </row>
    <row r="94" spans="1:4" hidden="1" x14ac:dyDescent="0.25">
      <c r="A94" s="2">
        <v>17</v>
      </c>
      <c r="B94" s="36">
        <f t="shared" ca="1" si="65"/>
        <v>44783</v>
      </c>
      <c r="C94" s="23">
        <f t="shared" si="66"/>
        <v>16166.666666666668</v>
      </c>
      <c r="D94" s="23">
        <f t="shared" si="64"/>
        <v>44.27083333333394</v>
      </c>
    </row>
    <row r="95" spans="1:4" hidden="1" x14ac:dyDescent="0.25">
      <c r="A95" s="2">
        <v>18</v>
      </c>
      <c r="B95" s="36">
        <f t="shared" ca="1" si="65"/>
        <v>44814</v>
      </c>
      <c r="C95" s="23">
        <f t="shared" si="66"/>
        <v>16122.395833333334</v>
      </c>
      <c r="D95" s="23">
        <f t="shared" si="64"/>
        <v>44.27083333333394</v>
      </c>
    </row>
    <row r="96" spans="1:4" hidden="1" x14ac:dyDescent="0.25">
      <c r="A96" s="2">
        <v>19</v>
      </c>
      <c r="B96" s="36">
        <f t="shared" ca="1" si="65"/>
        <v>44844</v>
      </c>
      <c r="C96" s="23">
        <f t="shared" si="66"/>
        <v>16078.125</v>
      </c>
      <c r="D96" s="23">
        <f t="shared" si="64"/>
        <v>44.270833333332121</v>
      </c>
    </row>
    <row r="97" spans="1:4" hidden="1" x14ac:dyDescent="0.25">
      <c r="A97" s="2">
        <v>20</v>
      </c>
      <c r="B97" s="36">
        <f t="shared" ca="1" si="65"/>
        <v>44875</v>
      </c>
      <c r="C97" s="23">
        <f t="shared" si="66"/>
        <v>16033.854166666668</v>
      </c>
      <c r="D97" s="23">
        <f t="shared" si="64"/>
        <v>44.27083333333394</v>
      </c>
    </row>
    <row r="98" spans="1:4" hidden="1" x14ac:dyDescent="0.25">
      <c r="A98" s="2">
        <v>21</v>
      </c>
      <c r="B98" s="36">
        <f t="shared" ca="1" si="65"/>
        <v>44905</v>
      </c>
      <c r="C98" s="23">
        <f t="shared" si="66"/>
        <v>15989.583333333334</v>
      </c>
      <c r="D98" s="23">
        <f t="shared" si="64"/>
        <v>44.27083333333394</v>
      </c>
    </row>
    <row r="99" spans="1:4" hidden="1" x14ac:dyDescent="0.25">
      <c r="A99" s="2">
        <v>22</v>
      </c>
      <c r="B99" s="36">
        <f t="shared" ca="1" si="65"/>
        <v>44936</v>
      </c>
      <c r="C99" s="23">
        <f t="shared" si="66"/>
        <v>15945.3125</v>
      </c>
      <c r="D99" s="23">
        <f t="shared" si="64"/>
        <v>44.270833333332121</v>
      </c>
    </row>
    <row r="100" spans="1:4" hidden="1" x14ac:dyDescent="0.25">
      <c r="A100" s="2">
        <v>23</v>
      </c>
      <c r="B100" s="36">
        <f t="shared" ca="1" si="65"/>
        <v>44967</v>
      </c>
      <c r="C100" s="23">
        <f t="shared" si="66"/>
        <v>15901.041666666668</v>
      </c>
      <c r="D100" s="23">
        <f t="shared" si="64"/>
        <v>44.27083333333394</v>
      </c>
    </row>
    <row r="101" spans="1:4" hidden="1" x14ac:dyDescent="0.25">
      <c r="A101" s="2">
        <v>24</v>
      </c>
      <c r="B101" s="36">
        <f t="shared" ca="1" si="65"/>
        <v>44995</v>
      </c>
      <c r="C101" s="23">
        <f t="shared" si="66"/>
        <v>15856.770833333334</v>
      </c>
      <c r="D101" s="23">
        <f t="shared" si="64"/>
        <v>-12780.72916666667</v>
      </c>
    </row>
    <row r="102" spans="1:4" hidden="1" x14ac:dyDescent="0.25">
      <c r="A102" s="2">
        <v>25</v>
      </c>
      <c r="B102" s="36">
        <f t="shared" ca="1" si="65"/>
        <v>45026</v>
      </c>
      <c r="C102" s="23">
        <f t="shared" ref="C102:C113" si="67">J21</f>
        <v>28637.500000000004</v>
      </c>
      <c r="D102" s="23">
        <f t="shared" si="64"/>
        <v>103.64583333333576</v>
      </c>
    </row>
    <row r="103" spans="1:4" hidden="1" x14ac:dyDescent="0.25">
      <c r="A103" s="2">
        <v>26</v>
      </c>
      <c r="B103" s="36">
        <f t="shared" ca="1" si="65"/>
        <v>45056</v>
      </c>
      <c r="C103" s="23">
        <f t="shared" si="67"/>
        <v>28533.854166666668</v>
      </c>
      <c r="D103" s="23">
        <f t="shared" si="64"/>
        <v>103.64583333333212</v>
      </c>
    </row>
    <row r="104" spans="1:4" hidden="1" x14ac:dyDescent="0.25">
      <c r="A104" s="2">
        <v>27</v>
      </c>
      <c r="B104" s="36">
        <f t="shared" ca="1" si="65"/>
        <v>45087</v>
      </c>
      <c r="C104" s="23">
        <f t="shared" si="67"/>
        <v>28430.208333333336</v>
      </c>
      <c r="D104" s="23">
        <f t="shared" si="64"/>
        <v>103.64583333333212</v>
      </c>
    </row>
    <row r="105" spans="1:4" hidden="1" x14ac:dyDescent="0.25">
      <c r="A105" s="2">
        <v>28</v>
      </c>
      <c r="B105" s="36">
        <f t="shared" ca="1" si="65"/>
        <v>45117</v>
      </c>
      <c r="C105" s="23">
        <f t="shared" si="67"/>
        <v>28326.562500000004</v>
      </c>
      <c r="D105" s="23">
        <f t="shared" si="64"/>
        <v>103.64583333333576</v>
      </c>
    </row>
    <row r="106" spans="1:4" hidden="1" x14ac:dyDescent="0.25">
      <c r="A106" s="2">
        <v>29</v>
      </c>
      <c r="B106" s="36">
        <f t="shared" ca="1" si="65"/>
        <v>45148</v>
      </c>
      <c r="C106" s="23">
        <f t="shared" si="67"/>
        <v>28222.916666666668</v>
      </c>
      <c r="D106" s="23">
        <f t="shared" si="64"/>
        <v>103.64583333333212</v>
      </c>
    </row>
    <row r="107" spans="1:4" hidden="1" x14ac:dyDescent="0.25">
      <c r="A107" s="2">
        <v>30</v>
      </c>
      <c r="B107" s="36">
        <f t="shared" ca="1" si="65"/>
        <v>45179</v>
      </c>
      <c r="C107" s="23">
        <f t="shared" si="67"/>
        <v>28119.270833333336</v>
      </c>
      <c r="D107" s="23">
        <f t="shared" si="64"/>
        <v>103.64583333333212</v>
      </c>
    </row>
    <row r="108" spans="1:4" hidden="1" x14ac:dyDescent="0.25">
      <c r="A108" s="2">
        <v>31</v>
      </c>
      <c r="B108" s="36">
        <f t="shared" ca="1" si="65"/>
        <v>45209</v>
      </c>
      <c r="C108" s="23">
        <f t="shared" si="67"/>
        <v>28015.625000000004</v>
      </c>
      <c r="D108" s="23">
        <f t="shared" si="64"/>
        <v>103.64583333333576</v>
      </c>
    </row>
    <row r="109" spans="1:4" hidden="1" x14ac:dyDescent="0.25">
      <c r="A109" s="2">
        <v>32</v>
      </c>
      <c r="B109" s="36">
        <f t="shared" ca="1" si="65"/>
        <v>45240</v>
      </c>
      <c r="C109" s="23">
        <f t="shared" si="67"/>
        <v>27911.979166666668</v>
      </c>
      <c r="D109" s="23">
        <f t="shared" si="64"/>
        <v>103.64583333333212</v>
      </c>
    </row>
    <row r="110" spans="1:4" hidden="1" x14ac:dyDescent="0.25">
      <c r="A110" s="2">
        <v>33</v>
      </c>
      <c r="B110" s="36">
        <f t="shared" ca="1" si="65"/>
        <v>45270</v>
      </c>
      <c r="C110" s="23">
        <f t="shared" si="67"/>
        <v>27808.333333333336</v>
      </c>
      <c r="D110" s="23">
        <f t="shared" si="64"/>
        <v>103.64583333333212</v>
      </c>
    </row>
    <row r="111" spans="1:4" hidden="1" x14ac:dyDescent="0.25">
      <c r="A111" s="2">
        <v>34</v>
      </c>
      <c r="B111" s="36">
        <f t="shared" ca="1" si="65"/>
        <v>45301</v>
      </c>
      <c r="C111" s="23">
        <f t="shared" si="67"/>
        <v>27704.687500000004</v>
      </c>
      <c r="D111" s="23">
        <f t="shared" si="64"/>
        <v>103.64583333333576</v>
      </c>
    </row>
    <row r="112" spans="1:4" hidden="1" x14ac:dyDescent="0.25">
      <c r="A112" s="2">
        <v>35</v>
      </c>
      <c r="B112" s="36">
        <f t="shared" ca="1" si="65"/>
        <v>45332</v>
      </c>
      <c r="C112" s="23">
        <f t="shared" si="67"/>
        <v>27601.041666666668</v>
      </c>
      <c r="D112" s="23">
        <f t="shared" si="64"/>
        <v>103.64583333333212</v>
      </c>
    </row>
    <row r="113" spans="1:4" hidden="1" x14ac:dyDescent="0.25">
      <c r="A113" s="2">
        <v>36</v>
      </c>
      <c r="B113" s="36">
        <f t="shared" ca="1" si="65"/>
        <v>45361</v>
      </c>
      <c r="C113" s="23">
        <f t="shared" si="67"/>
        <v>27497.395833333336</v>
      </c>
      <c r="D113" s="23">
        <f t="shared" si="64"/>
        <v>103.64583333333212</v>
      </c>
    </row>
    <row r="114" spans="1:4" hidden="1" x14ac:dyDescent="0.25">
      <c r="A114" s="2">
        <v>37</v>
      </c>
      <c r="B114" s="36">
        <f t="shared" ca="1" si="65"/>
        <v>45392</v>
      </c>
      <c r="C114" s="23">
        <f t="shared" ref="C114:C125" si="68">M21</f>
        <v>27393.750000000004</v>
      </c>
      <c r="D114" s="23">
        <f t="shared" si="64"/>
        <v>103.64583333333576</v>
      </c>
    </row>
    <row r="115" spans="1:4" hidden="1" x14ac:dyDescent="0.25">
      <c r="A115" s="2">
        <v>38</v>
      </c>
      <c r="B115" s="36">
        <f t="shared" ca="1" si="65"/>
        <v>45422</v>
      </c>
      <c r="C115" s="23">
        <f t="shared" si="68"/>
        <v>27290.104166666668</v>
      </c>
      <c r="D115" s="23">
        <f t="shared" si="64"/>
        <v>103.64583333333212</v>
      </c>
    </row>
    <row r="116" spans="1:4" hidden="1" x14ac:dyDescent="0.25">
      <c r="A116" s="2">
        <v>39</v>
      </c>
      <c r="B116" s="36">
        <f t="shared" ca="1" si="65"/>
        <v>45453</v>
      </c>
      <c r="C116" s="23">
        <f t="shared" si="68"/>
        <v>27186.458333333336</v>
      </c>
      <c r="D116" s="23">
        <f t="shared" si="64"/>
        <v>103.64583333333212</v>
      </c>
    </row>
    <row r="117" spans="1:4" hidden="1" x14ac:dyDescent="0.25">
      <c r="A117" s="2">
        <v>40</v>
      </c>
      <c r="B117" s="36">
        <f t="shared" ca="1" si="65"/>
        <v>45483</v>
      </c>
      <c r="C117" s="23">
        <f t="shared" si="68"/>
        <v>27082.812500000004</v>
      </c>
      <c r="D117" s="23">
        <f t="shared" si="64"/>
        <v>103.64583333333576</v>
      </c>
    </row>
    <row r="118" spans="1:4" hidden="1" x14ac:dyDescent="0.25">
      <c r="A118" s="2">
        <v>41</v>
      </c>
      <c r="B118" s="36">
        <f t="shared" ca="1" si="65"/>
        <v>45514</v>
      </c>
      <c r="C118" s="23">
        <f t="shared" si="68"/>
        <v>26979.166666666668</v>
      </c>
      <c r="D118" s="23">
        <f t="shared" si="64"/>
        <v>103.64583333333212</v>
      </c>
    </row>
    <row r="119" spans="1:4" hidden="1" x14ac:dyDescent="0.25">
      <c r="A119" s="2">
        <v>42</v>
      </c>
      <c r="B119" s="36">
        <f t="shared" ca="1" si="65"/>
        <v>45545</v>
      </c>
      <c r="C119" s="23">
        <f t="shared" si="68"/>
        <v>26875.520833333336</v>
      </c>
      <c r="D119" s="23">
        <f t="shared" si="64"/>
        <v>103.64583333333212</v>
      </c>
    </row>
    <row r="120" spans="1:4" hidden="1" x14ac:dyDescent="0.25">
      <c r="A120" s="2">
        <v>43</v>
      </c>
      <c r="B120" s="36">
        <f t="shared" ca="1" si="65"/>
        <v>45575</v>
      </c>
      <c r="C120" s="23">
        <f t="shared" si="68"/>
        <v>26771.875000000004</v>
      </c>
      <c r="D120" s="23">
        <f t="shared" si="64"/>
        <v>103.64583333333576</v>
      </c>
    </row>
    <row r="121" spans="1:4" hidden="1" x14ac:dyDescent="0.25">
      <c r="A121" s="2">
        <v>44</v>
      </c>
      <c r="B121" s="36">
        <f t="shared" ca="1" si="65"/>
        <v>45606</v>
      </c>
      <c r="C121" s="23">
        <f t="shared" si="68"/>
        <v>26668.229166666668</v>
      </c>
      <c r="D121" s="23">
        <f t="shared" si="64"/>
        <v>103.64583333333212</v>
      </c>
    </row>
    <row r="122" spans="1:4" hidden="1" x14ac:dyDescent="0.25">
      <c r="A122" s="2">
        <v>45</v>
      </c>
      <c r="B122" s="36">
        <f t="shared" ca="1" si="65"/>
        <v>45636</v>
      </c>
      <c r="C122" s="23">
        <f t="shared" si="68"/>
        <v>26564.583333333336</v>
      </c>
      <c r="D122" s="23">
        <f t="shared" si="64"/>
        <v>103.64583333333212</v>
      </c>
    </row>
    <row r="123" spans="1:4" hidden="1" x14ac:dyDescent="0.25">
      <c r="A123" s="2">
        <v>46</v>
      </c>
      <c r="B123" s="36">
        <f t="shared" ca="1" si="65"/>
        <v>45667</v>
      </c>
      <c r="C123" s="23">
        <f t="shared" si="68"/>
        <v>26460.937500000004</v>
      </c>
      <c r="D123" s="23">
        <f t="shared" si="64"/>
        <v>103.64583333333576</v>
      </c>
    </row>
    <row r="124" spans="1:4" hidden="1" x14ac:dyDescent="0.25">
      <c r="A124" s="2">
        <v>47</v>
      </c>
      <c r="B124" s="36">
        <f t="shared" ca="1" si="65"/>
        <v>45698</v>
      </c>
      <c r="C124" s="23">
        <f t="shared" si="68"/>
        <v>26357.291666666668</v>
      </c>
      <c r="D124" s="23">
        <f t="shared" si="64"/>
        <v>103.64583333333212</v>
      </c>
    </row>
    <row r="125" spans="1:4" hidden="1" x14ac:dyDescent="0.25">
      <c r="A125" s="2">
        <v>48</v>
      </c>
      <c r="B125" s="36">
        <f t="shared" ca="1" si="65"/>
        <v>45726</v>
      </c>
      <c r="C125" s="23">
        <f t="shared" si="68"/>
        <v>26253.645833333336</v>
      </c>
      <c r="D125" s="23">
        <f t="shared" si="64"/>
        <v>103.64583333333212</v>
      </c>
    </row>
    <row r="126" spans="1:4" hidden="1" x14ac:dyDescent="0.25">
      <c r="A126" s="2">
        <v>49</v>
      </c>
      <c r="B126" s="36">
        <f t="shared" ca="1" si="65"/>
        <v>45757</v>
      </c>
      <c r="C126" s="23">
        <f t="shared" ref="C126:C137" si="69">P21</f>
        <v>26150.000000000004</v>
      </c>
      <c r="D126" s="23">
        <f t="shared" si="64"/>
        <v>103.64583333333576</v>
      </c>
    </row>
    <row r="127" spans="1:4" hidden="1" x14ac:dyDescent="0.25">
      <c r="A127" s="2">
        <v>50</v>
      </c>
      <c r="B127" s="36">
        <f t="shared" ca="1" si="65"/>
        <v>45787</v>
      </c>
      <c r="C127" s="23">
        <f t="shared" si="69"/>
        <v>26046.354166666668</v>
      </c>
      <c r="D127" s="23">
        <f t="shared" si="64"/>
        <v>103.64583333333212</v>
      </c>
    </row>
    <row r="128" spans="1:4" hidden="1" x14ac:dyDescent="0.25">
      <c r="A128" s="2">
        <v>51</v>
      </c>
      <c r="B128" s="36">
        <f t="shared" ca="1" si="65"/>
        <v>45818</v>
      </c>
      <c r="C128" s="23">
        <f t="shared" si="69"/>
        <v>25942.708333333336</v>
      </c>
      <c r="D128" s="23">
        <f t="shared" si="64"/>
        <v>103.64583333333212</v>
      </c>
    </row>
    <row r="129" spans="1:4" hidden="1" x14ac:dyDescent="0.25">
      <c r="A129" s="2">
        <v>52</v>
      </c>
      <c r="B129" s="36">
        <f t="shared" ca="1" si="65"/>
        <v>45848</v>
      </c>
      <c r="C129" s="23">
        <f t="shared" si="69"/>
        <v>25839.062500000004</v>
      </c>
      <c r="D129" s="23">
        <f t="shared" si="64"/>
        <v>103.64583333333576</v>
      </c>
    </row>
    <row r="130" spans="1:4" hidden="1" x14ac:dyDescent="0.25">
      <c r="A130" s="2">
        <v>53</v>
      </c>
      <c r="B130" s="36">
        <f t="shared" ca="1" si="65"/>
        <v>45879</v>
      </c>
      <c r="C130" s="23">
        <f t="shared" si="69"/>
        <v>25735.416666666668</v>
      </c>
      <c r="D130" s="23">
        <f t="shared" si="64"/>
        <v>103.64583333333212</v>
      </c>
    </row>
    <row r="131" spans="1:4" hidden="1" x14ac:dyDescent="0.25">
      <c r="A131" s="2">
        <v>54</v>
      </c>
      <c r="B131" s="36">
        <f t="shared" ca="1" si="65"/>
        <v>45910</v>
      </c>
      <c r="C131" s="23">
        <f t="shared" si="69"/>
        <v>25631.770833333336</v>
      </c>
      <c r="D131" s="23">
        <f t="shared" si="64"/>
        <v>103.64583333333212</v>
      </c>
    </row>
    <row r="132" spans="1:4" hidden="1" x14ac:dyDescent="0.25">
      <c r="A132" s="2">
        <v>55</v>
      </c>
      <c r="B132" s="36">
        <f t="shared" ca="1" si="65"/>
        <v>45940</v>
      </c>
      <c r="C132" s="23">
        <f t="shared" si="69"/>
        <v>25528.125000000004</v>
      </c>
      <c r="D132" s="23">
        <f t="shared" si="64"/>
        <v>103.64583333333576</v>
      </c>
    </row>
    <row r="133" spans="1:4" hidden="1" x14ac:dyDescent="0.25">
      <c r="A133" s="2">
        <v>56</v>
      </c>
      <c r="B133" s="36">
        <f t="shared" ca="1" si="65"/>
        <v>45971</v>
      </c>
      <c r="C133" s="23">
        <f t="shared" si="69"/>
        <v>25424.479166666668</v>
      </c>
      <c r="D133" s="23">
        <f t="shared" si="64"/>
        <v>103.64583333333212</v>
      </c>
    </row>
    <row r="134" spans="1:4" hidden="1" x14ac:dyDescent="0.25">
      <c r="A134" s="2">
        <v>57</v>
      </c>
      <c r="B134" s="36">
        <f t="shared" ca="1" si="65"/>
        <v>46001</v>
      </c>
      <c r="C134" s="23">
        <f t="shared" si="69"/>
        <v>25320.833333333336</v>
      </c>
      <c r="D134" s="23">
        <f t="shared" si="64"/>
        <v>103.64583333333212</v>
      </c>
    </row>
    <row r="135" spans="1:4" hidden="1" x14ac:dyDescent="0.25">
      <c r="A135" s="2">
        <v>58</v>
      </c>
      <c r="B135" s="36">
        <f t="shared" ca="1" si="65"/>
        <v>46032</v>
      </c>
      <c r="C135" s="23">
        <f t="shared" si="69"/>
        <v>25217.187500000004</v>
      </c>
      <c r="D135" s="23">
        <f t="shared" si="64"/>
        <v>103.64583333333576</v>
      </c>
    </row>
    <row r="136" spans="1:4" hidden="1" x14ac:dyDescent="0.25">
      <c r="A136" s="2">
        <v>59</v>
      </c>
      <c r="B136" s="36">
        <f t="shared" ca="1" si="65"/>
        <v>46063</v>
      </c>
      <c r="C136" s="23">
        <f t="shared" si="69"/>
        <v>25113.541666666668</v>
      </c>
      <c r="D136" s="23">
        <f t="shared" si="64"/>
        <v>103.64583333333212</v>
      </c>
    </row>
    <row r="137" spans="1:4" hidden="1" x14ac:dyDescent="0.25">
      <c r="A137" s="2">
        <v>60</v>
      </c>
      <c r="B137" s="36">
        <f t="shared" ca="1" si="65"/>
        <v>46091</v>
      </c>
      <c r="C137" s="23">
        <f t="shared" si="69"/>
        <v>25009.895833333336</v>
      </c>
      <c r="D137" s="23">
        <f t="shared" si="64"/>
        <v>103.64583333333212</v>
      </c>
    </row>
    <row r="138" spans="1:4" hidden="1" x14ac:dyDescent="0.25">
      <c r="A138" s="2">
        <v>61</v>
      </c>
      <c r="B138" s="36">
        <f t="shared" ca="1" si="65"/>
        <v>46122</v>
      </c>
      <c r="C138" s="23">
        <f t="shared" ref="C138:C149" si="70">S21</f>
        <v>24906.250000000004</v>
      </c>
      <c r="D138" s="23">
        <f t="shared" si="64"/>
        <v>103.64583333333576</v>
      </c>
    </row>
    <row r="139" spans="1:4" hidden="1" x14ac:dyDescent="0.25">
      <c r="A139" s="2">
        <v>62</v>
      </c>
      <c r="B139" s="36">
        <f t="shared" ca="1" si="65"/>
        <v>46152</v>
      </c>
      <c r="C139" s="23">
        <f t="shared" si="70"/>
        <v>24802.604166666668</v>
      </c>
      <c r="D139" s="23">
        <f t="shared" si="64"/>
        <v>103.64583333333212</v>
      </c>
    </row>
    <row r="140" spans="1:4" hidden="1" x14ac:dyDescent="0.25">
      <c r="A140" s="2">
        <v>63</v>
      </c>
      <c r="B140" s="36">
        <f t="shared" ca="1" si="65"/>
        <v>46183</v>
      </c>
      <c r="C140" s="23">
        <f t="shared" si="70"/>
        <v>24698.958333333336</v>
      </c>
      <c r="D140" s="23">
        <f t="shared" si="64"/>
        <v>103.64583333333212</v>
      </c>
    </row>
    <row r="141" spans="1:4" hidden="1" x14ac:dyDescent="0.25">
      <c r="A141" s="2">
        <v>64</v>
      </c>
      <c r="B141" s="36">
        <f t="shared" ca="1" si="65"/>
        <v>46213</v>
      </c>
      <c r="C141" s="23">
        <f t="shared" si="70"/>
        <v>24595.312500000004</v>
      </c>
      <c r="D141" s="23">
        <f t="shared" si="64"/>
        <v>103.64583333333576</v>
      </c>
    </row>
    <row r="142" spans="1:4" hidden="1" x14ac:dyDescent="0.25">
      <c r="A142" s="2">
        <v>65</v>
      </c>
      <c r="B142" s="36">
        <f t="shared" ca="1" si="65"/>
        <v>46244</v>
      </c>
      <c r="C142" s="23">
        <f t="shared" si="70"/>
        <v>24491.666666666668</v>
      </c>
      <c r="D142" s="23">
        <f t="shared" si="64"/>
        <v>103.64583333333212</v>
      </c>
    </row>
    <row r="143" spans="1:4" hidden="1" x14ac:dyDescent="0.25">
      <c r="A143" s="2">
        <v>66</v>
      </c>
      <c r="B143" s="36">
        <f t="shared" ca="1" si="65"/>
        <v>46275</v>
      </c>
      <c r="C143" s="23">
        <f t="shared" si="70"/>
        <v>24388.020833333336</v>
      </c>
      <c r="D143" s="23">
        <f t="shared" ref="D143:D206" si="71">C143-C144</f>
        <v>103.64583333333212</v>
      </c>
    </row>
    <row r="144" spans="1:4" hidden="1" x14ac:dyDescent="0.25">
      <c r="A144" s="2">
        <v>67</v>
      </c>
      <c r="B144" s="36">
        <f t="shared" ref="B144:B207" ca="1" si="72">EDATE(B143,1)</f>
        <v>46305</v>
      </c>
      <c r="C144" s="23">
        <f t="shared" si="70"/>
        <v>24284.375000000004</v>
      </c>
      <c r="D144" s="23">
        <f t="shared" si="71"/>
        <v>103.64583333333576</v>
      </c>
    </row>
    <row r="145" spans="1:4" hidden="1" x14ac:dyDescent="0.25">
      <c r="A145" s="2">
        <v>68</v>
      </c>
      <c r="B145" s="36">
        <f t="shared" ca="1" si="72"/>
        <v>46336</v>
      </c>
      <c r="C145" s="23">
        <f t="shared" si="70"/>
        <v>24180.729166666668</v>
      </c>
      <c r="D145" s="23">
        <f t="shared" si="71"/>
        <v>103.64583333333212</v>
      </c>
    </row>
    <row r="146" spans="1:4" hidden="1" x14ac:dyDescent="0.25">
      <c r="A146" s="2">
        <v>69</v>
      </c>
      <c r="B146" s="36">
        <f t="shared" ca="1" si="72"/>
        <v>46366</v>
      </c>
      <c r="C146" s="23">
        <f t="shared" si="70"/>
        <v>24077.083333333336</v>
      </c>
      <c r="D146" s="23">
        <f t="shared" si="71"/>
        <v>103.64583333333212</v>
      </c>
    </row>
    <row r="147" spans="1:4" hidden="1" x14ac:dyDescent="0.25">
      <c r="A147" s="2">
        <v>70</v>
      </c>
      <c r="B147" s="36">
        <f t="shared" ca="1" si="72"/>
        <v>46397</v>
      </c>
      <c r="C147" s="23">
        <f t="shared" si="70"/>
        <v>23973.437500000004</v>
      </c>
      <c r="D147" s="23">
        <f t="shared" si="71"/>
        <v>103.64583333333576</v>
      </c>
    </row>
    <row r="148" spans="1:4" hidden="1" x14ac:dyDescent="0.25">
      <c r="A148" s="2">
        <v>71</v>
      </c>
      <c r="B148" s="36">
        <f t="shared" ca="1" si="72"/>
        <v>46428</v>
      </c>
      <c r="C148" s="23">
        <f t="shared" si="70"/>
        <v>23869.791666666668</v>
      </c>
      <c r="D148" s="23">
        <f t="shared" si="71"/>
        <v>103.64583333333212</v>
      </c>
    </row>
    <row r="149" spans="1:4" hidden="1" x14ac:dyDescent="0.25">
      <c r="A149" s="2">
        <v>72</v>
      </c>
      <c r="B149" s="36">
        <f t="shared" ca="1" si="72"/>
        <v>46456</v>
      </c>
      <c r="C149" s="23">
        <f t="shared" si="70"/>
        <v>23766.145833333336</v>
      </c>
      <c r="D149" s="23">
        <f t="shared" si="71"/>
        <v>103.64583333333212</v>
      </c>
    </row>
    <row r="150" spans="1:4" hidden="1" x14ac:dyDescent="0.25">
      <c r="A150" s="2">
        <v>73</v>
      </c>
      <c r="B150" s="36">
        <f t="shared" ca="1" si="72"/>
        <v>46487</v>
      </c>
      <c r="C150" s="23">
        <f t="shared" ref="C150:C161" si="73">V21</f>
        <v>23662.500000000004</v>
      </c>
      <c r="D150" s="23">
        <f t="shared" si="71"/>
        <v>103.64583333333576</v>
      </c>
    </row>
    <row r="151" spans="1:4" hidden="1" x14ac:dyDescent="0.25">
      <c r="A151" s="2">
        <v>74</v>
      </c>
      <c r="B151" s="36">
        <f t="shared" ca="1" si="72"/>
        <v>46517</v>
      </c>
      <c r="C151" s="23">
        <f t="shared" si="73"/>
        <v>23558.854166666668</v>
      </c>
      <c r="D151" s="23">
        <f t="shared" si="71"/>
        <v>103.64583333333212</v>
      </c>
    </row>
    <row r="152" spans="1:4" hidden="1" x14ac:dyDescent="0.25">
      <c r="A152" s="2">
        <v>75</v>
      </c>
      <c r="B152" s="36">
        <f t="shared" ca="1" si="72"/>
        <v>46548</v>
      </c>
      <c r="C152" s="23">
        <f t="shared" si="73"/>
        <v>23455.208333333336</v>
      </c>
      <c r="D152" s="23">
        <f t="shared" si="71"/>
        <v>103.64583333333212</v>
      </c>
    </row>
    <row r="153" spans="1:4" hidden="1" x14ac:dyDescent="0.25">
      <c r="A153" s="2">
        <v>76</v>
      </c>
      <c r="B153" s="36">
        <f t="shared" ca="1" si="72"/>
        <v>46578</v>
      </c>
      <c r="C153" s="23">
        <f t="shared" si="73"/>
        <v>23351.562500000004</v>
      </c>
      <c r="D153" s="23">
        <f t="shared" si="71"/>
        <v>103.64583333333576</v>
      </c>
    </row>
    <row r="154" spans="1:4" hidden="1" x14ac:dyDescent="0.25">
      <c r="A154" s="2">
        <v>77</v>
      </c>
      <c r="B154" s="36">
        <f t="shared" ca="1" si="72"/>
        <v>46609</v>
      </c>
      <c r="C154" s="23">
        <f t="shared" si="73"/>
        <v>23247.916666666668</v>
      </c>
      <c r="D154" s="23">
        <f t="shared" si="71"/>
        <v>103.64583333333212</v>
      </c>
    </row>
    <row r="155" spans="1:4" hidden="1" x14ac:dyDescent="0.25">
      <c r="A155" s="2">
        <v>78</v>
      </c>
      <c r="B155" s="36">
        <f t="shared" ca="1" si="72"/>
        <v>46640</v>
      </c>
      <c r="C155" s="23">
        <f t="shared" si="73"/>
        <v>23144.270833333336</v>
      </c>
      <c r="D155" s="23">
        <f t="shared" si="71"/>
        <v>103.64583333333212</v>
      </c>
    </row>
    <row r="156" spans="1:4" hidden="1" x14ac:dyDescent="0.25">
      <c r="A156" s="2">
        <v>79</v>
      </c>
      <c r="B156" s="36">
        <f t="shared" ca="1" si="72"/>
        <v>46670</v>
      </c>
      <c r="C156" s="23">
        <f t="shared" si="73"/>
        <v>23040.625000000004</v>
      </c>
      <c r="D156" s="23">
        <f t="shared" si="71"/>
        <v>103.64583333333576</v>
      </c>
    </row>
    <row r="157" spans="1:4" hidden="1" x14ac:dyDescent="0.25">
      <c r="A157" s="2">
        <v>80</v>
      </c>
      <c r="B157" s="36">
        <f t="shared" ca="1" si="72"/>
        <v>46701</v>
      </c>
      <c r="C157" s="23">
        <f t="shared" si="73"/>
        <v>22936.979166666668</v>
      </c>
      <c r="D157" s="23">
        <f t="shared" si="71"/>
        <v>103.64583333333212</v>
      </c>
    </row>
    <row r="158" spans="1:4" hidden="1" x14ac:dyDescent="0.25">
      <c r="A158" s="2">
        <v>81</v>
      </c>
      <c r="B158" s="36">
        <f t="shared" ca="1" si="72"/>
        <v>46731</v>
      </c>
      <c r="C158" s="23">
        <f t="shared" si="73"/>
        <v>22833.333333333336</v>
      </c>
      <c r="D158" s="23">
        <f t="shared" si="71"/>
        <v>103.64583333333212</v>
      </c>
    </row>
    <row r="159" spans="1:4" hidden="1" x14ac:dyDescent="0.25">
      <c r="A159" s="2">
        <v>82</v>
      </c>
      <c r="B159" s="36">
        <f t="shared" ca="1" si="72"/>
        <v>46762</v>
      </c>
      <c r="C159" s="23">
        <f t="shared" si="73"/>
        <v>22729.687500000004</v>
      </c>
      <c r="D159" s="23">
        <f t="shared" si="71"/>
        <v>103.64583333333576</v>
      </c>
    </row>
    <row r="160" spans="1:4" hidden="1" x14ac:dyDescent="0.25">
      <c r="A160" s="2">
        <v>83</v>
      </c>
      <c r="B160" s="36">
        <f t="shared" ca="1" si="72"/>
        <v>46793</v>
      </c>
      <c r="C160" s="23">
        <f t="shared" si="73"/>
        <v>22626.041666666668</v>
      </c>
      <c r="D160" s="23">
        <f t="shared" si="71"/>
        <v>103.64583333333212</v>
      </c>
    </row>
    <row r="161" spans="1:4" hidden="1" x14ac:dyDescent="0.25">
      <c r="A161" s="2">
        <v>84</v>
      </c>
      <c r="B161" s="36">
        <f t="shared" ca="1" si="72"/>
        <v>46822</v>
      </c>
      <c r="C161" s="23">
        <f t="shared" si="73"/>
        <v>22522.395833333336</v>
      </c>
      <c r="D161" s="23">
        <f t="shared" si="71"/>
        <v>103.64583333333576</v>
      </c>
    </row>
    <row r="162" spans="1:4" hidden="1" x14ac:dyDescent="0.25">
      <c r="A162" s="2">
        <v>85</v>
      </c>
      <c r="B162" s="36">
        <f t="shared" ca="1" si="72"/>
        <v>46853</v>
      </c>
      <c r="C162" s="23">
        <f t="shared" ref="C162:C173" si="74">D36</f>
        <v>22418.75</v>
      </c>
      <c r="D162" s="23">
        <f t="shared" si="71"/>
        <v>103.64583333333212</v>
      </c>
    </row>
    <row r="163" spans="1:4" hidden="1" x14ac:dyDescent="0.25">
      <c r="A163" s="2">
        <v>86</v>
      </c>
      <c r="B163" s="36">
        <f t="shared" ca="1" si="72"/>
        <v>46883</v>
      </c>
      <c r="C163" s="23">
        <f t="shared" si="74"/>
        <v>22315.104166666668</v>
      </c>
      <c r="D163" s="23">
        <f t="shared" si="71"/>
        <v>103.64583333333212</v>
      </c>
    </row>
    <row r="164" spans="1:4" hidden="1" x14ac:dyDescent="0.25">
      <c r="A164" s="2">
        <v>87</v>
      </c>
      <c r="B164" s="36">
        <f t="shared" ca="1" si="72"/>
        <v>46914</v>
      </c>
      <c r="C164" s="23">
        <f t="shared" si="74"/>
        <v>22211.458333333336</v>
      </c>
      <c r="D164" s="23">
        <f t="shared" si="71"/>
        <v>103.64583333333576</v>
      </c>
    </row>
    <row r="165" spans="1:4" hidden="1" x14ac:dyDescent="0.25">
      <c r="A165" s="2">
        <v>88</v>
      </c>
      <c r="B165" s="36">
        <f t="shared" ca="1" si="72"/>
        <v>46944</v>
      </c>
      <c r="C165" s="23">
        <f t="shared" si="74"/>
        <v>22107.8125</v>
      </c>
      <c r="D165" s="23">
        <f t="shared" si="71"/>
        <v>103.64583333333212</v>
      </c>
    </row>
    <row r="166" spans="1:4" hidden="1" x14ac:dyDescent="0.25">
      <c r="A166" s="2">
        <v>89</v>
      </c>
      <c r="B166" s="36">
        <f t="shared" ca="1" si="72"/>
        <v>46975</v>
      </c>
      <c r="C166" s="23">
        <f t="shared" si="74"/>
        <v>22004.166666666668</v>
      </c>
      <c r="D166" s="23">
        <f t="shared" si="71"/>
        <v>103.64583333333212</v>
      </c>
    </row>
    <row r="167" spans="1:4" hidden="1" x14ac:dyDescent="0.25">
      <c r="A167" s="2">
        <v>90</v>
      </c>
      <c r="B167" s="36">
        <f t="shared" ca="1" si="72"/>
        <v>47006</v>
      </c>
      <c r="C167" s="23">
        <f t="shared" si="74"/>
        <v>21900.520833333336</v>
      </c>
      <c r="D167" s="23">
        <f t="shared" si="71"/>
        <v>103.64583333333576</v>
      </c>
    </row>
    <row r="168" spans="1:4" hidden="1" x14ac:dyDescent="0.25">
      <c r="A168" s="2">
        <v>91</v>
      </c>
      <c r="B168" s="36">
        <f t="shared" ca="1" si="72"/>
        <v>47036</v>
      </c>
      <c r="C168" s="23">
        <f t="shared" si="74"/>
        <v>21796.875</v>
      </c>
      <c r="D168" s="23">
        <f t="shared" si="71"/>
        <v>103.64583333333212</v>
      </c>
    </row>
    <row r="169" spans="1:4" hidden="1" x14ac:dyDescent="0.25">
      <c r="A169" s="2">
        <v>92</v>
      </c>
      <c r="B169" s="36">
        <f t="shared" ca="1" si="72"/>
        <v>47067</v>
      </c>
      <c r="C169" s="23">
        <f t="shared" si="74"/>
        <v>21693.229166666668</v>
      </c>
      <c r="D169" s="23">
        <f t="shared" si="71"/>
        <v>103.64583333333212</v>
      </c>
    </row>
    <row r="170" spans="1:4" hidden="1" x14ac:dyDescent="0.25">
      <c r="A170" s="2">
        <v>93</v>
      </c>
      <c r="B170" s="36">
        <f t="shared" ca="1" si="72"/>
        <v>47097</v>
      </c>
      <c r="C170" s="23">
        <f t="shared" si="74"/>
        <v>21589.583333333336</v>
      </c>
      <c r="D170" s="23">
        <f t="shared" si="71"/>
        <v>103.64583333333576</v>
      </c>
    </row>
    <row r="171" spans="1:4" hidden="1" x14ac:dyDescent="0.25">
      <c r="A171" s="2">
        <v>94</v>
      </c>
      <c r="B171" s="36">
        <f t="shared" ca="1" si="72"/>
        <v>47128</v>
      </c>
      <c r="C171" s="23">
        <f t="shared" si="74"/>
        <v>21485.9375</v>
      </c>
      <c r="D171" s="23">
        <f t="shared" si="71"/>
        <v>103.64583333333212</v>
      </c>
    </row>
    <row r="172" spans="1:4" hidden="1" x14ac:dyDescent="0.25">
      <c r="A172" s="2">
        <v>95</v>
      </c>
      <c r="B172" s="36">
        <f t="shared" ca="1" si="72"/>
        <v>47159</v>
      </c>
      <c r="C172" s="23">
        <f t="shared" si="74"/>
        <v>21382.291666666668</v>
      </c>
      <c r="D172" s="23">
        <f t="shared" si="71"/>
        <v>103.64583333333212</v>
      </c>
    </row>
    <row r="173" spans="1:4" hidden="1" x14ac:dyDescent="0.25">
      <c r="A173" s="2">
        <v>96</v>
      </c>
      <c r="B173" s="36">
        <f t="shared" ca="1" si="72"/>
        <v>47187</v>
      </c>
      <c r="C173" s="23">
        <f t="shared" si="74"/>
        <v>21278.645833333336</v>
      </c>
      <c r="D173" s="23">
        <f t="shared" si="71"/>
        <v>103.64583333333576</v>
      </c>
    </row>
    <row r="174" spans="1:4" hidden="1" x14ac:dyDescent="0.25">
      <c r="A174" s="2">
        <v>97</v>
      </c>
      <c r="B174" s="36">
        <f t="shared" ca="1" si="72"/>
        <v>47218</v>
      </c>
      <c r="C174" s="23">
        <f t="shared" ref="C174:C185" si="75">G36</f>
        <v>21175</v>
      </c>
      <c r="D174" s="23">
        <f t="shared" si="71"/>
        <v>103.64583333333212</v>
      </c>
    </row>
    <row r="175" spans="1:4" hidden="1" x14ac:dyDescent="0.25">
      <c r="A175" s="2">
        <v>98</v>
      </c>
      <c r="B175" s="36">
        <f t="shared" ca="1" si="72"/>
        <v>47248</v>
      </c>
      <c r="C175" s="23">
        <f t="shared" si="75"/>
        <v>21071.354166666668</v>
      </c>
      <c r="D175" s="23">
        <f t="shared" si="71"/>
        <v>103.64583333333212</v>
      </c>
    </row>
    <row r="176" spans="1:4" hidden="1" x14ac:dyDescent="0.25">
      <c r="A176" s="2">
        <v>99</v>
      </c>
      <c r="B176" s="36">
        <f t="shared" ca="1" si="72"/>
        <v>47279</v>
      </c>
      <c r="C176" s="23">
        <f t="shared" si="75"/>
        <v>20967.708333333336</v>
      </c>
      <c r="D176" s="23">
        <f t="shared" si="71"/>
        <v>103.64583333333576</v>
      </c>
    </row>
    <row r="177" spans="1:4" hidden="1" x14ac:dyDescent="0.25">
      <c r="A177" s="2">
        <v>100</v>
      </c>
      <c r="B177" s="36">
        <f t="shared" ca="1" si="72"/>
        <v>47309</v>
      </c>
      <c r="C177" s="23">
        <f t="shared" si="75"/>
        <v>20864.0625</v>
      </c>
      <c r="D177" s="23">
        <f t="shared" si="71"/>
        <v>103.64583333333212</v>
      </c>
    </row>
    <row r="178" spans="1:4" hidden="1" x14ac:dyDescent="0.25">
      <c r="A178" s="2">
        <v>101</v>
      </c>
      <c r="B178" s="36">
        <f t="shared" ca="1" si="72"/>
        <v>47340</v>
      </c>
      <c r="C178" s="23">
        <f t="shared" si="75"/>
        <v>20760.416666666668</v>
      </c>
      <c r="D178" s="23">
        <f t="shared" si="71"/>
        <v>103.64583333333212</v>
      </c>
    </row>
    <row r="179" spans="1:4" hidden="1" x14ac:dyDescent="0.25">
      <c r="A179" s="2">
        <v>102</v>
      </c>
      <c r="B179" s="36">
        <f t="shared" ca="1" si="72"/>
        <v>47371</v>
      </c>
      <c r="C179" s="23">
        <f t="shared" si="75"/>
        <v>20656.770833333336</v>
      </c>
      <c r="D179" s="23">
        <f t="shared" si="71"/>
        <v>103.64583333333576</v>
      </c>
    </row>
    <row r="180" spans="1:4" hidden="1" x14ac:dyDescent="0.25">
      <c r="A180" s="2">
        <v>103</v>
      </c>
      <c r="B180" s="36">
        <f t="shared" ca="1" si="72"/>
        <v>47401</v>
      </c>
      <c r="C180" s="23">
        <f t="shared" si="75"/>
        <v>20553.125</v>
      </c>
      <c r="D180" s="23">
        <f t="shared" si="71"/>
        <v>103.64583333333212</v>
      </c>
    </row>
    <row r="181" spans="1:4" hidden="1" x14ac:dyDescent="0.25">
      <c r="A181" s="2">
        <v>104</v>
      </c>
      <c r="B181" s="36">
        <f t="shared" ca="1" si="72"/>
        <v>47432</v>
      </c>
      <c r="C181" s="23">
        <f t="shared" si="75"/>
        <v>20449.479166666668</v>
      </c>
      <c r="D181" s="23">
        <f t="shared" si="71"/>
        <v>103.64583333333212</v>
      </c>
    </row>
    <row r="182" spans="1:4" hidden="1" x14ac:dyDescent="0.25">
      <c r="A182" s="2">
        <v>105</v>
      </c>
      <c r="B182" s="36">
        <f t="shared" ca="1" si="72"/>
        <v>47462</v>
      </c>
      <c r="C182" s="23">
        <f t="shared" si="75"/>
        <v>20345.833333333336</v>
      </c>
      <c r="D182" s="23">
        <f t="shared" si="71"/>
        <v>103.64583333333576</v>
      </c>
    </row>
    <row r="183" spans="1:4" hidden="1" x14ac:dyDescent="0.25">
      <c r="A183" s="2">
        <v>106</v>
      </c>
      <c r="B183" s="36">
        <f t="shared" ca="1" si="72"/>
        <v>47493</v>
      </c>
      <c r="C183" s="23">
        <f t="shared" si="75"/>
        <v>20242.1875</v>
      </c>
      <c r="D183" s="23">
        <f t="shared" si="71"/>
        <v>103.64583333333212</v>
      </c>
    </row>
    <row r="184" spans="1:4" hidden="1" x14ac:dyDescent="0.25">
      <c r="A184" s="2">
        <v>107</v>
      </c>
      <c r="B184" s="36">
        <f t="shared" ca="1" si="72"/>
        <v>47524</v>
      </c>
      <c r="C184" s="23">
        <f t="shared" si="75"/>
        <v>20138.541666666668</v>
      </c>
      <c r="D184" s="23">
        <f t="shared" si="71"/>
        <v>103.64583333333212</v>
      </c>
    </row>
    <row r="185" spans="1:4" hidden="1" x14ac:dyDescent="0.25">
      <c r="A185" s="2">
        <v>108</v>
      </c>
      <c r="B185" s="36">
        <f t="shared" ca="1" si="72"/>
        <v>47552</v>
      </c>
      <c r="C185" s="23">
        <f t="shared" si="75"/>
        <v>20034.895833333336</v>
      </c>
      <c r="D185" s="23">
        <f t="shared" si="71"/>
        <v>103.64583333333576</v>
      </c>
    </row>
    <row r="186" spans="1:4" hidden="1" x14ac:dyDescent="0.25">
      <c r="A186" s="2">
        <v>109</v>
      </c>
      <c r="B186" s="36">
        <f t="shared" ca="1" si="72"/>
        <v>47583</v>
      </c>
      <c r="C186" s="23">
        <f t="shared" ref="C186:C197" si="76">J36</f>
        <v>19931.25</v>
      </c>
      <c r="D186" s="23">
        <f t="shared" si="71"/>
        <v>103.64583333333212</v>
      </c>
    </row>
    <row r="187" spans="1:4" hidden="1" x14ac:dyDescent="0.25">
      <c r="A187" s="2">
        <v>110</v>
      </c>
      <c r="B187" s="36">
        <f t="shared" ca="1" si="72"/>
        <v>47613</v>
      </c>
      <c r="C187" s="23">
        <f t="shared" si="76"/>
        <v>19827.604166666668</v>
      </c>
      <c r="D187" s="23">
        <f t="shared" si="71"/>
        <v>103.64583333333212</v>
      </c>
    </row>
    <row r="188" spans="1:4" hidden="1" x14ac:dyDescent="0.25">
      <c r="A188" s="2">
        <v>111</v>
      </c>
      <c r="B188" s="36">
        <f t="shared" ca="1" si="72"/>
        <v>47644</v>
      </c>
      <c r="C188" s="23">
        <f t="shared" si="76"/>
        <v>19723.958333333336</v>
      </c>
      <c r="D188" s="23">
        <f t="shared" si="71"/>
        <v>103.64583333333576</v>
      </c>
    </row>
    <row r="189" spans="1:4" hidden="1" x14ac:dyDescent="0.25">
      <c r="A189" s="2">
        <v>112</v>
      </c>
      <c r="B189" s="36">
        <f t="shared" ca="1" si="72"/>
        <v>47674</v>
      </c>
      <c r="C189" s="23">
        <f t="shared" si="76"/>
        <v>19620.3125</v>
      </c>
      <c r="D189" s="23">
        <f t="shared" si="71"/>
        <v>103.64583333333212</v>
      </c>
    </row>
    <row r="190" spans="1:4" hidden="1" x14ac:dyDescent="0.25">
      <c r="A190" s="2">
        <v>113</v>
      </c>
      <c r="B190" s="36">
        <f t="shared" ca="1" si="72"/>
        <v>47705</v>
      </c>
      <c r="C190" s="23">
        <f t="shared" si="76"/>
        <v>19516.666666666668</v>
      </c>
      <c r="D190" s="23">
        <f t="shared" si="71"/>
        <v>103.64583333333212</v>
      </c>
    </row>
    <row r="191" spans="1:4" hidden="1" x14ac:dyDescent="0.25">
      <c r="A191" s="2">
        <v>114</v>
      </c>
      <c r="B191" s="36">
        <f t="shared" ca="1" si="72"/>
        <v>47736</v>
      </c>
      <c r="C191" s="23">
        <f t="shared" si="76"/>
        <v>19413.020833333336</v>
      </c>
      <c r="D191" s="23">
        <f t="shared" si="71"/>
        <v>103.64583333333576</v>
      </c>
    </row>
    <row r="192" spans="1:4" hidden="1" x14ac:dyDescent="0.25">
      <c r="A192" s="2">
        <v>115</v>
      </c>
      <c r="B192" s="36">
        <f t="shared" ca="1" si="72"/>
        <v>47766</v>
      </c>
      <c r="C192" s="23">
        <f t="shared" si="76"/>
        <v>19309.375</v>
      </c>
      <c r="D192" s="23">
        <f t="shared" si="71"/>
        <v>103.64583333333212</v>
      </c>
    </row>
    <row r="193" spans="1:4" hidden="1" x14ac:dyDescent="0.25">
      <c r="A193" s="2">
        <v>116</v>
      </c>
      <c r="B193" s="36">
        <f t="shared" ca="1" si="72"/>
        <v>47797</v>
      </c>
      <c r="C193" s="23">
        <f t="shared" si="76"/>
        <v>19205.729166666668</v>
      </c>
      <c r="D193" s="23">
        <f t="shared" si="71"/>
        <v>103.64583333333212</v>
      </c>
    </row>
    <row r="194" spans="1:4" hidden="1" x14ac:dyDescent="0.25">
      <c r="A194" s="2">
        <v>117</v>
      </c>
      <c r="B194" s="36">
        <f t="shared" ca="1" si="72"/>
        <v>47827</v>
      </c>
      <c r="C194" s="23">
        <f t="shared" si="76"/>
        <v>19102.083333333336</v>
      </c>
      <c r="D194" s="23">
        <f t="shared" si="71"/>
        <v>103.64583333333576</v>
      </c>
    </row>
    <row r="195" spans="1:4" hidden="1" x14ac:dyDescent="0.25">
      <c r="A195" s="2">
        <v>118</v>
      </c>
      <c r="B195" s="36">
        <f t="shared" ca="1" si="72"/>
        <v>47858</v>
      </c>
      <c r="C195" s="23">
        <f t="shared" si="76"/>
        <v>18998.4375</v>
      </c>
      <c r="D195" s="23">
        <f t="shared" si="71"/>
        <v>103.64583333333212</v>
      </c>
    </row>
    <row r="196" spans="1:4" hidden="1" x14ac:dyDescent="0.25">
      <c r="A196" s="2">
        <v>119</v>
      </c>
      <c r="B196" s="36">
        <f t="shared" ca="1" si="72"/>
        <v>47889</v>
      </c>
      <c r="C196" s="23">
        <f t="shared" si="76"/>
        <v>18894.791666666668</v>
      </c>
      <c r="D196" s="23">
        <f t="shared" si="71"/>
        <v>103.64583333333212</v>
      </c>
    </row>
    <row r="197" spans="1:4" hidden="1" x14ac:dyDescent="0.25">
      <c r="A197" s="2">
        <v>120</v>
      </c>
      <c r="B197" s="36">
        <f t="shared" ca="1" si="72"/>
        <v>47917</v>
      </c>
      <c r="C197" s="23">
        <f t="shared" si="76"/>
        <v>18791.145833333336</v>
      </c>
      <c r="D197" s="23">
        <f t="shared" si="71"/>
        <v>103.64583333333576</v>
      </c>
    </row>
    <row r="198" spans="1:4" hidden="1" x14ac:dyDescent="0.25">
      <c r="A198" s="2">
        <v>121</v>
      </c>
      <c r="B198" s="36">
        <f t="shared" ca="1" si="72"/>
        <v>47948</v>
      </c>
      <c r="C198" s="28">
        <f t="shared" ref="C198:C209" si="77">M36</f>
        <v>18687.5</v>
      </c>
      <c r="D198" s="23">
        <f t="shared" si="71"/>
        <v>103.64583333333212</v>
      </c>
    </row>
    <row r="199" spans="1:4" hidden="1" x14ac:dyDescent="0.25">
      <c r="A199" s="2">
        <v>122</v>
      </c>
      <c r="B199" s="36">
        <f t="shared" ca="1" si="72"/>
        <v>47978</v>
      </c>
      <c r="C199" s="28">
        <f t="shared" si="77"/>
        <v>18583.854166666668</v>
      </c>
      <c r="D199" s="23">
        <f t="shared" si="71"/>
        <v>103.64583333333212</v>
      </c>
    </row>
    <row r="200" spans="1:4" hidden="1" x14ac:dyDescent="0.25">
      <c r="A200" s="2">
        <v>123</v>
      </c>
      <c r="B200" s="36">
        <f t="shared" ca="1" si="72"/>
        <v>48009</v>
      </c>
      <c r="C200" s="28">
        <f t="shared" si="77"/>
        <v>18480.208333333336</v>
      </c>
      <c r="D200" s="23">
        <f t="shared" si="71"/>
        <v>103.64583333333576</v>
      </c>
    </row>
    <row r="201" spans="1:4" hidden="1" x14ac:dyDescent="0.25">
      <c r="A201" s="2">
        <v>124</v>
      </c>
      <c r="B201" s="36">
        <f t="shared" ca="1" si="72"/>
        <v>48039</v>
      </c>
      <c r="C201" s="28">
        <f t="shared" si="77"/>
        <v>18376.5625</v>
      </c>
      <c r="D201" s="23">
        <f t="shared" si="71"/>
        <v>103.64583333333212</v>
      </c>
    </row>
    <row r="202" spans="1:4" hidden="1" x14ac:dyDescent="0.25">
      <c r="A202" s="2">
        <v>125</v>
      </c>
      <c r="B202" s="36">
        <f t="shared" ca="1" si="72"/>
        <v>48070</v>
      </c>
      <c r="C202" s="28">
        <f t="shared" si="77"/>
        <v>18272.916666666668</v>
      </c>
      <c r="D202" s="23">
        <f t="shared" si="71"/>
        <v>103.64583333333212</v>
      </c>
    </row>
    <row r="203" spans="1:4" hidden="1" x14ac:dyDescent="0.25">
      <c r="A203" s="2">
        <v>126</v>
      </c>
      <c r="B203" s="36">
        <f t="shared" ca="1" si="72"/>
        <v>48101</v>
      </c>
      <c r="C203" s="28">
        <f t="shared" si="77"/>
        <v>18169.270833333336</v>
      </c>
      <c r="D203" s="23">
        <f t="shared" si="71"/>
        <v>103.64583333333576</v>
      </c>
    </row>
    <row r="204" spans="1:4" hidden="1" x14ac:dyDescent="0.25">
      <c r="A204" s="2">
        <v>127</v>
      </c>
      <c r="B204" s="36">
        <f t="shared" ca="1" si="72"/>
        <v>48131</v>
      </c>
      <c r="C204" s="28">
        <f t="shared" si="77"/>
        <v>18065.625</v>
      </c>
      <c r="D204" s="23">
        <f t="shared" si="71"/>
        <v>103.64583333333212</v>
      </c>
    </row>
    <row r="205" spans="1:4" hidden="1" x14ac:dyDescent="0.25">
      <c r="A205" s="2">
        <v>128</v>
      </c>
      <c r="B205" s="36">
        <f t="shared" ca="1" si="72"/>
        <v>48162</v>
      </c>
      <c r="C205" s="28">
        <f t="shared" si="77"/>
        <v>17961.979166666668</v>
      </c>
      <c r="D205" s="23">
        <f t="shared" si="71"/>
        <v>103.64583333333212</v>
      </c>
    </row>
    <row r="206" spans="1:4" hidden="1" x14ac:dyDescent="0.25">
      <c r="A206" s="2">
        <v>129</v>
      </c>
      <c r="B206" s="36">
        <f t="shared" ca="1" si="72"/>
        <v>48192</v>
      </c>
      <c r="C206" s="28">
        <f t="shared" si="77"/>
        <v>17858.333333333336</v>
      </c>
      <c r="D206" s="23">
        <f t="shared" si="71"/>
        <v>103.64583333333576</v>
      </c>
    </row>
    <row r="207" spans="1:4" hidden="1" x14ac:dyDescent="0.25">
      <c r="A207" s="2">
        <v>130</v>
      </c>
      <c r="B207" s="36">
        <f t="shared" ca="1" si="72"/>
        <v>48223</v>
      </c>
      <c r="C207" s="28">
        <f t="shared" si="77"/>
        <v>17754.6875</v>
      </c>
      <c r="D207" s="23">
        <f t="shared" ref="D207:D270" si="78">C207-C208</f>
        <v>103.64583333333212</v>
      </c>
    </row>
    <row r="208" spans="1:4" hidden="1" x14ac:dyDescent="0.25">
      <c r="A208" s="2">
        <v>131</v>
      </c>
      <c r="B208" s="36">
        <f t="shared" ref="B208:B271" ca="1" si="79">EDATE(B207,1)</f>
        <v>48254</v>
      </c>
      <c r="C208" s="28">
        <f t="shared" si="77"/>
        <v>17651.041666666668</v>
      </c>
      <c r="D208" s="23">
        <f t="shared" si="78"/>
        <v>103.64583333333212</v>
      </c>
    </row>
    <row r="209" spans="1:4" hidden="1" x14ac:dyDescent="0.25">
      <c r="A209" s="2">
        <v>132</v>
      </c>
      <c r="B209" s="36">
        <f t="shared" ca="1" si="79"/>
        <v>48283</v>
      </c>
      <c r="C209" s="28">
        <f t="shared" si="77"/>
        <v>17547.395833333336</v>
      </c>
      <c r="D209" s="23">
        <f t="shared" si="78"/>
        <v>103.64583333333576</v>
      </c>
    </row>
    <row r="210" spans="1:4" hidden="1" x14ac:dyDescent="0.25">
      <c r="A210" s="2">
        <v>133</v>
      </c>
      <c r="B210" s="36">
        <f t="shared" ca="1" si="79"/>
        <v>48314</v>
      </c>
      <c r="C210" s="28">
        <f t="shared" ref="C210:C221" si="80">P36</f>
        <v>17443.75</v>
      </c>
      <c r="D210" s="23">
        <f t="shared" si="78"/>
        <v>103.64583333333212</v>
      </c>
    </row>
    <row r="211" spans="1:4" hidden="1" x14ac:dyDescent="0.25">
      <c r="A211" s="2">
        <v>134</v>
      </c>
      <c r="B211" s="36">
        <f t="shared" ca="1" si="79"/>
        <v>48344</v>
      </c>
      <c r="C211" s="28">
        <f t="shared" si="80"/>
        <v>17340.104166666668</v>
      </c>
      <c r="D211" s="23">
        <f t="shared" si="78"/>
        <v>103.64583333333212</v>
      </c>
    </row>
    <row r="212" spans="1:4" hidden="1" x14ac:dyDescent="0.25">
      <c r="A212" s="2">
        <v>135</v>
      </c>
      <c r="B212" s="36">
        <f t="shared" ca="1" si="79"/>
        <v>48375</v>
      </c>
      <c r="C212" s="28">
        <f t="shared" si="80"/>
        <v>17236.458333333336</v>
      </c>
      <c r="D212" s="23">
        <f t="shared" si="78"/>
        <v>103.64583333333576</v>
      </c>
    </row>
    <row r="213" spans="1:4" hidden="1" x14ac:dyDescent="0.25">
      <c r="A213" s="2">
        <v>136</v>
      </c>
      <c r="B213" s="36">
        <f t="shared" ca="1" si="79"/>
        <v>48405</v>
      </c>
      <c r="C213" s="28">
        <f t="shared" si="80"/>
        <v>17132.8125</v>
      </c>
      <c r="D213" s="23">
        <f t="shared" si="78"/>
        <v>103.64583333333212</v>
      </c>
    </row>
    <row r="214" spans="1:4" hidden="1" x14ac:dyDescent="0.25">
      <c r="A214" s="2">
        <v>137</v>
      </c>
      <c r="B214" s="36">
        <f t="shared" ca="1" si="79"/>
        <v>48436</v>
      </c>
      <c r="C214" s="28">
        <f t="shared" si="80"/>
        <v>17029.166666666668</v>
      </c>
      <c r="D214" s="23">
        <f t="shared" si="78"/>
        <v>103.64583333333212</v>
      </c>
    </row>
    <row r="215" spans="1:4" hidden="1" x14ac:dyDescent="0.25">
      <c r="A215" s="2">
        <v>138</v>
      </c>
      <c r="B215" s="36">
        <f t="shared" ca="1" si="79"/>
        <v>48467</v>
      </c>
      <c r="C215" s="28">
        <f t="shared" si="80"/>
        <v>16925.520833333336</v>
      </c>
      <c r="D215" s="23">
        <f t="shared" si="78"/>
        <v>103.64583333333576</v>
      </c>
    </row>
    <row r="216" spans="1:4" hidden="1" x14ac:dyDescent="0.25">
      <c r="A216" s="2">
        <v>139</v>
      </c>
      <c r="B216" s="36">
        <f t="shared" ca="1" si="79"/>
        <v>48497</v>
      </c>
      <c r="C216" s="28">
        <f t="shared" si="80"/>
        <v>16821.875</v>
      </c>
      <c r="D216" s="23">
        <f t="shared" si="78"/>
        <v>103.64583333333212</v>
      </c>
    </row>
    <row r="217" spans="1:4" hidden="1" x14ac:dyDescent="0.25">
      <c r="A217" s="2">
        <v>140</v>
      </c>
      <c r="B217" s="36">
        <f t="shared" ca="1" si="79"/>
        <v>48528</v>
      </c>
      <c r="C217" s="28">
        <f t="shared" si="80"/>
        <v>16718.229166666668</v>
      </c>
      <c r="D217" s="23">
        <f t="shared" si="78"/>
        <v>103.64583333333212</v>
      </c>
    </row>
    <row r="218" spans="1:4" hidden="1" x14ac:dyDescent="0.25">
      <c r="A218" s="2">
        <v>141</v>
      </c>
      <c r="B218" s="36">
        <f t="shared" ca="1" si="79"/>
        <v>48558</v>
      </c>
      <c r="C218" s="28">
        <f t="shared" si="80"/>
        <v>16614.583333333336</v>
      </c>
      <c r="D218" s="23">
        <f t="shared" si="78"/>
        <v>103.64583333333576</v>
      </c>
    </row>
    <row r="219" spans="1:4" hidden="1" x14ac:dyDescent="0.25">
      <c r="A219" s="2">
        <v>142</v>
      </c>
      <c r="B219" s="36">
        <f t="shared" ca="1" si="79"/>
        <v>48589</v>
      </c>
      <c r="C219" s="28">
        <f t="shared" si="80"/>
        <v>16510.9375</v>
      </c>
      <c r="D219" s="23">
        <f t="shared" si="78"/>
        <v>103.64583333333212</v>
      </c>
    </row>
    <row r="220" spans="1:4" hidden="1" x14ac:dyDescent="0.25">
      <c r="A220" s="2">
        <v>143</v>
      </c>
      <c r="B220" s="36">
        <f t="shared" ca="1" si="79"/>
        <v>48620</v>
      </c>
      <c r="C220" s="28">
        <f t="shared" si="80"/>
        <v>16407.291666666668</v>
      </c>
      <c r="D220" s="23">
        <f t="shared" si="78"/>
        <v>103.64583333333394</v>
      </c>
    </row>
    <row r="221" spans="1:4" hidden="1" x14ac:dyDescent="0.25">
      <c r="A221" s="2">
        <v>144</v>
      </c>
      <c r="B221" s="36">
        <f t="shared" ca="1" si="79"/>
        <v>48648</v>
      </c>
      <c r="C221" s="28">
        <f t="shared" si="80"/>
        <v>16303.645833333334</v>
      </c>
      <c r="D221" s="23">
        <f t="shared" si="78"/>
        <v>103.64583333333212</v>
      </c>
    </row>
    <row r="222" spans="1:4" hidden="1" x14ac:dyDescent="0.25">
      <c r="A222" s="2">
        <v>145</v>
      </c>
      <c r="B222" s="36">
        <f t="shared" ca="1" si="79"/>
        <v>48679</v>
      </c>
      <c r="C222" s="28">
        <f t="shared" ref="C222:C233" si="81">S36</f>
        <v>16200.000000000002</v>
      </c>
      <c r="D222" s="23">
        <f t="shared" si="78"/>
        <v>103.64583333333394</v>
      </c>
    </row>
    <row r="223" spans="1:4" hidden="1" x14ac:dyDescent="0.25">
      <c r="A223" s="2">
        <v>146</v>
      </c>
      <c r="B223" s="36">
        <f t="shared" ca="1" si="79"/>
        <v>48709</v>
      </c>
      <c r="C223" s="28">
        <f t="shared" si="81"/>
        <v>16096.354166666668</v>
      </c>
      <c r="D223" s="23">
        <f t="shared" si="78"/>
        <v>103.64583333333394</v>
      </c>
    </row>
    <row r="224" spans="1:4" hidden="1" x14ac:dyDescent="0.25">
      <c r="A224" s="2">
        <v>147</v>
      </c>
      <c r="B224" s="36">
        <f t="shared" ca="1" si="79"/>
        <v>48740</v>
      </c>
      <c r="C224" s="28">
        <f t="shared" si="81"/>
        <v>15992.708333333334</v>
      </c>
      <c r="D224" s="23">
        <f t="shared" si="78"/>
        <v>103.64583333333212</v>
      </c>
    </row>
    <row r="225" spans="1:4" hidden="1" x14ac:dyDescent="0.25">
      <c r="A225" s="2">
        <v>148</v>
      </c>
      <c r="B225" s="36">
        <f t="shared" ca="1" si="79"/>
        <v>48770</v>
      </c>
      <c r="C225" s="28">
        <f t="shared" si="81"/>
        <v>15889.062500000002</v>
      </c>
      <c r="D225" s="23">
        <f t="shared" si="78"/>
        <v>103.64583333333394</v>
      </c>
    </row>
    <row r="226" spans="1:4" hidden="1" x14ac:dyDescent="0.25">
      <c r="A226" s="2">
        <v>149</v>
      </c>
      <c r="B226" s="36">
        <f t="shared" ca="1" si="79"/>
        <v>48801</v>
      </c>
      <c r="C226" s="28">
        <f t="shared" si="81"/>
        <v>15785.416666666668</v>
      </c>
      <c r="D226" s="23">
        <f t="shared" si="78"/>
        <v>103.64583333333394</v>
      </c>
    </row>
    <row r="227" spans="1:4" hidden="1" x14ac:dyDescent="0.25">
      <c r="A227" s="2">
        <v>150</v>
      </c>
      <c r="B227" s="36">
        <f t="shared" ca="1" si="79"/>
        <v>48832</v>
      </c>
      <c r="C227" s="28">
        <f t="shared" si="81"/>
        <v>15681.770833333334</v>
      </c>
      <c r="D227" s="23">
        <f t="shared" si="78"/>
        <v>103.64583333333212</v>
      </c>
    </row>
    <row r="228" spans="1:4" hidden="1" x14ac:dyDescent="0.25">
      <c r="A228" s="2">
        <v>151</v>
      </c>
      <c r="B228" s="36">
        <f t="shared" ca="1" si="79"/>
        <v>48862</v>
      </c>
      <c r="C228" s="28">
        <f t="shared" si="81"/>
        <v>15578.125000000002</v>
      </c>
      <c r="D228" s="23">
        <f t="shared" si="78"/>
        <v>103.64583333333394</v>
      </c>
    </row>
    <row r="229" spans="1:4" hidden="1" x14ac:dyDescent="0.25">
      <c r="A229" s="2">
        <v>152</v>
      </c>
      <c r="B229" s="36">
        <f t="shared" ca="1" si="79"/>
        <v>48893</v>
      </c>
      <c r="C229" s="28">
        <f t="shared" si="81"/>
        <v>15474.479166666668</v>
      </c>
      <c r="D229" s="23">
        <f t="shared" si="78"/>
        <v>103.64583333333394</v>
      </c>
    </row>
    <row r="230" spans="1:4" hidden="1" x14ac:dyDescent="0.25">
      <c r="A230" s="2">
        <v>153</v>
      </c>
      <c r="B230" s="36">
        <f t="shared" ca="1" si="79"/>
        <v>48923</v>
      </c>
      <c r="C230" s="28">
        <f t="shared" si="81"/>
        <v>15370.833333333334</v>
      </c>
      <c r="D230" s="23">
        <f t="shared" si="78"/>
        <v>103.64583333333212</v>
      </c>
    </row>
    <row r="231" spans="1:4" hidden="1" x14ac:dyDescent="0.25">
      <c r="A231" s="2">
        <v>154</v>
      </c>
      <c r="B231" s="36">
        <f t="shared" ca="1" si="79"/>
        <v>48954</v>
      </c>
      <c r="C231" s="28">
        <f t="shared" si="81"/>
        <v>15267.187500000002</v>
      </c>
      <c r="D231" s="23">
        <f t="shared" si="78"/>
        <v>103.64583333333394</v>
      </c>
    </row>
    <row r="232" spans="1:4" hidden="1" x14ac:dyDescent="0.25">
      <c r="A232" s="2">
        <v>155</v>
      </c>
      <c r="B232" s="36">
        <f t="shared" ca="1" si="79"/>
        <v>48985</v>
      </c>
      <c r="C232" s="28">
        <f t="shared" si="81"/>
        <v>15163.541666666668</v>
      </c>
      <c r="D232" s="23">
        <f t="shared" si="78"/>
        <v>103.64583333333394</v>
      </c>
    </row>
    <row r="233" spans="1:4" hidden="1" x14ac:dyDescent="0.25">
      <c r="A233" s="2">
        <v>156</v>
      </c>
      <c r="B233" s="36">
        <f t="shared" ca="1" si="79"/>
        <v>49013</v>
      </c>
      <c r="C233" s="28">
        <f t="shared" si="81"/>
        <v>15059.895833333334</v>
      </c>
      <c r="D233" s="23">
        <f t="shared" si="78"/>
        <v>103.64583333333212</v>
      </c>
    </row>
    <row r="234" spans="1:4" hidden="1" x14ac:dyDescent="0.25">
      <c r="A234" s="2">
        <v>157</v>
      </c>
      <c r="B234" s="36">
        <f t="shared" ca="1" si="79"/>
        <v>49044</v>
      </c>
      <c r="C234" s="28">
        <f t="shared" ref="C234:C245" si="82">V36</f>
        <v>14956.250000000002</v>
      </c>
      <c r="D234" s="23">
        <f t="shared" si="78"/>
        <v>103.64583333333394</v>
      </c>
    </row>
    <row r="235" spans="1:4" hidden="1" x14ac:dyDescent="0.25">
      <c r="A235" s="2">
        <v>158</v>
      </c>
      <c r="B235" s="36">
        <f t="shared" ca="1" si="79"/>
        <v>49074</v>
      </c>
      <c r="C235" s="28">
        <f t="shared" si="82"/>
        <v>14852.604166666668</v>
      </c>
      <c r="D235" s="23">
        <f t="shared" si="78"/>
        <v>103.64583333333394</v>
      </c>
    </row>
    <row r="236" spans="1:4" hidden="1" x14ac:dyDescent="0.25">
      <c r="A236" s="2">
        <v>159</v>
      </c>
      <c r="B236" s="36">
        <f t="shared" ca="1" si="79"/>
        <v>49105</v>
      </c>
      <c r="C236" s="28">
        <f t="shared" si="82"/>
        <v>14748.958333333334</v>
      </c>
      <c r="D236" s="23">
        <f t="shared" si="78"/>
        <v>103.64583333333212</v>
      </c>
    </row>
    <row r="237" spans="1:4" hidden="1" x14ac:dyDescent="0.25">
      <c r="A237" s="2">
        <v>160</v>
      </c>
      <c r="B237" s="36">
        <f t="shared" ca="1" si="79"/>
        <v>49135</v>
      </c>
      <c r="C237" s="28">
        <f t="shared" si="82"/>
        <v>14645.312500000002</v>
      </c>
      <c r="D237" s="23">
        <f t="shared" si="78"/>
        <v>103.64583333333394</v>
      </c>
    </row>
    <row r="238" spans="1:4" hidden="1" x14ac:dyDescent="0.25">
      <c r="A238" s="2">
        <v>161</v>
      </c>
      <c r="B238" s="36">
        <f t="shared" ca="1" si="79"/>
        <v>49166</v>
      </c>
      <c r="C238" s="28">
        <f t="shared" si="82"/>
        <v>14541.666666666668</v>
      </c>
      <c r="D238" s="23">
        <f t="shared" si="78"/>
        <v>103.64583333333394</v>
      </c>
    </row>
    <row r="239" spans="1:4" hidden="1" x14ac:dyDescent="0.25">
      <c r="A239" s="2">
        <v>162</v>
      </c>
      <c r="B239" s="36">
        <f t="shared" ca="1" si="79"/>
        <v>49197</v>
      </c>
      <c r="C239" s="28">
        <f t="shared" si="82"/>
        <v>14438.020833333334</v>
      </c>
      <c r="D239" s="23">
        <f t="shared" si="78"/>
        <v>103.64583333333394</v>
      </c>
    </row>
    <row r="240" spans="1:4" hidden="1" x14ac:dyDescent="0.25">
      <c r="A240" s="2">
        <v>163</v>
      </c>
      <c r="B240" s="36">
        <f t="shared" ca="1" si="79"/>
        <v>49227</v>
      </c>
      <c r="C240" s="28">
        <f t="shared" si="82"/>
        <v>14334.375</v>
      </c>
      <c r="D240" s="23">
        <f t="shared" si="78"/>
        <v>103.64583333333212</v>
      </c>
    </row>
    <row r="241" spans="1:4" hidden="1" x14ac:dyDescent="0.25">
      <c r="A241" s="2">
        <v>164</v>
      </c>
      <c r="B241" s="36">
        <f t="shared" ca="1" si="79"/>
        <v>49258</v>
      </c>
      <c r="C241" s="28">
        <f t="shared" si="82"/>
        <v>14230.729166666668</v>
      </c>
      <c r="D241" s="23">
        <f t="shared" si="78"/>
        <v>103.64583333333394</v>
      </c>
    </row>
    <row r="242" spans="1:4" hidden="1" x14ac:dyDescent="0.25">
      <c r="A242" s="2">
        <v>165</v>
      </c>
      <c r="B242" s="36">
        <f t="shared" ca="1" si="79"/>
        <v>49288</v>
      </c>
      <c r="C242" s="28">
        <f t="shared" si="82"/>
        <v>14127.083333333334</v>
      </c>
      <c r="D242" s="23">
        <f t="shared" si="78"/>
        <v>103.64583333333394</v>
      </c>
    </row>
    <row r="243" spans="1:4" hidden="1" x14ac:dyDescent="0.25">
      <c r="A243" s="2">
        <v>166</v>
      </c>
      <c r="B243" s="36">
        <f t="shared" ca="1" si="79"/>
        <v>49319</v>
      </c>
      <c r="C243" s="28">
        <f t="shared" si="82"/>
        <v>14023.4375</v>
      </c>
      <c r="D243" s="23">
        <f t="shared" si="78"/>
        <v>103.64583333333212</v>
      </c>
    </row>
    <row r="244" spans="1:4" hidden="1" x14ac:dyDescent="0.25">
      <c r="A244" s="2">
        <v>167</v>
      </c>
      <c r="B244" s="36">
        <f t="shared" ca="1" si="79"/>
        <v>49350</v>
      </c>
      <c r="C244" s="28">
        <f t="shared" si="82"/>
        <v>13919.791666666668</v>
      </c>
      <c r="D244" s="23">
        <f t="shared" si="78"/>
        <v>103.64583333333394</v>
      </c>
    </row>
    <row r="245" spans="1:4" hidden="1" x14ac:dyDescent="0.25">
      <c r="A245" s="2">
        <v>168</v>
      </c>
      <c r="B245" s="36">
        <f t="shared" ca="1" si="79"/>
        <v>49378</v>
      </c>
      <c r="C245" s="28">
        <f t="shared" si="82"/>
        <v>13816.145833333334</v>
      </c>
      <c r="D245" s="23">
        <f t="shared" si="78"/>
        <v>103.64583333333394</v>
      </c>
    </row>
    <row r="246" spans="1:4" hidden="1" x14ac:dyDescent="0.25">
      <c r="A246" s="2">
        <v>169</v>
      </c>
      <c r="B246" s="36">
        <f t="shared" ca="1" si="79"/>
        <v>49409</v>
      </c>
      <c r="C246" s="28">
        <f t="shared" ref="C246:C257" si="83">D51</f>
        <v>13712.5</v>
      </c>
      <c r="D246" s="23">
        <f t="shared" si="78"/>
        <v>103.64583333333212</v>
      </c>
    </row>
    <row r="247" spans="1:4" hidden="1" x14ac:dyDescent="0.25">
      <c r="A247" s="2">
        <v>170</v>
      </c>
      <c r="B247" s="36">
        <f t="shared" ca="1" si="79"/>
        <v>49439</v>
      </c>
      <c r="C247" s="28">
        <f t="shared" si="83"/>
        <v>13608.854166666668</v>
      </c>
      <c r="D247" s="23">
        <f t="shared" si="78"/>
        <v>103.64583333333394</v>
      </c>
    </row>
    <row r="248" spans="1:4" hidden="1" x14ac:dyDescent="0.25">
      <c r="A248" s="2">
        <v>171</v>
      </c>
      <c r="B248" s="36">
        <f t="shared" ca="1" si="79"/>
        <v>49470</v>
      </c>
      <c r="C248" s="28">
        <f t="shared" si="83"/>
        <v>13505.208333333334</v>
      </c>
      <c r="D248" s="23">
        <f t="shared" si="78"/>
        <v>103.64583333333394</v>
      </c>
    </row>
    <row r="249" spans="1:4" hidden="1" x14ac:dyDescent="0.25">
      <c r="A249" s="2">
        <v>172</v>
      </c>
      <c r="B249" s="36">
        <f t="shared" ca="1" si="79"/>
        <v>49500</v>
      </c>
      <c r="C249" s="28">
        <f t="shared" si="83"/>
        <v>13401.5625</v>
      </c>
      <c r="D249" s="23">
        <f t="shared" si="78"/>
        <v>103.64583333333212</v>
      </c>
    </row>
    <row r="250" spans="1:4" hidden="1" x14ac:dyDescent="0.25">
      <c r="A250" s="2">
        <v>173</v>
      </c>
      <c r="B250" s="36">
        <f t="shared" ca="1" si="79"/>
        <v>49531</v>
      </c>
      <c r="C250" s="28">
        <f t="shared" si="83"/>
        <v>13297.916666666668</v>
      </c>
      <c r="D250" s="23">
        <f t="shared" si="78"/>
        <v>103.64583333333394</v>
      </c>
    </row>
    <row r="251" spans="1:4" hidden="1" x14ac:dyDescent="0.25">
      <c r="A251" s="2">
        <v>174</v>
      </c>
      <c r="B251" s="36">
        <f t="shared" ca="1" si="79"/>
        <v>49562</v>
      </c>
      <c r="C251" s="28">
        <f t="shared" si="83"/>
        <v>13194.270833333334</v>
      </c>
      <c r="D251" s="23">
        <f t="shared" si="78"/>
        <v>103.64583333333394</v>
      </c>
    </row>
    <row r="252" spans="1:4" hidden="1" x14ac:dyDescent="0.25">
      <c r="A252" s="2">
        <v>175</v>
      </c>
      <c r="B252" s="36">
        <f t="shared" ca="1" si="79"/>
        <v>49592</v>
      </c>
      <c r="C252" s="28">
        <f t="shared" si="83"/>
        <v>13090.625</v>
      </c>
      <c r="D252" s="23">
        <f t="shared" si="78"/>
        <v>103.64583333333212</v>
      </c>
    </row>
    <row r="253" spans="1:4" hidden="1" x14ac:dyDescent="0.25">
      <c r="A253" s="2">
        <v>176</v>
      </c>
      <c r="B253" s="36">
        <f t="shared" ca="1" si="79"/>
        <v>49623</v>
      </c>
      <c r="C253" s="28">
        <f t="shared" si="83"/>
        <v>12986.979166666668</v>
      </c>
      <c r="D253" s="23">
        <f t="shared" si="78"/>
        <v>103.64583333333394</v>
      </c>
    </row>
    <row r="254" spans="1:4" hidden="1" x14ac:dyDescent="0.25">
      <c r="A254" s="2">
        <v>177</v>
      </c>
      <c r="B254" s="36">
        <f t="shared" ca="1" si="79"/>
        <v>49653</v>
      </c>
      <c r="C254" s="28">
        <f t="shared" si="83"/>
        <v>12883.333333333334</v>
      </c>
      <c r="D254" s="23">
        <f t="shared" si="78"/>
        <v>103.64583333333394</v>
      </c>
    </row>
    <row r="255" spans="1:4" hidden="1" x14ac:dyDescent="0.25">
      <c r="A255" s="2">
        <v>178</v>
      </c>
      <c r="B255" s="36">
        <f t="shared" ca="1" si="79"/>
        <v>49684</v>
      </c>
      <c r="C255" s="28">
        <f t="shared" si="83"/>
        <v>12779.6875</v>
      </c>
      <c r="D255" s="23">
        <f t="shared" si="78"/>
        <v>103.64583333333212</v>
      </c>
    </row>
    <row r="256" spans="1:4" hidden="1" x14ac:dyDescent="0.25">
      <c r="A256" s="2">
        <v>179</v>
      </c>
      <c r="B256" s="36">
        <f t="shared" ca="1" si="79"/>
        <v>49715</v>
      </c>
      <c r="C256" s="28">
        <f t="shared" si="83"/>
        <v>12676.041666666668</v>
      </c>
      <c r="D256" s="23">
        <f t="shared" si="78"/>
        <v>103.64583333333394</v>
      </c>
    </row>
    <row r="257" spans="1:4" hidden="1" x14ac:dyDescent="0.25">
      <c r="A257" s="2">
        <v>180</v>
      </c>
      <c r="B257" s="36">
        <f t="shared" ca="1" si="79"/>
        <v>49744</v>
      </c>
      <c r="C257" s="28">
        <f t="shared" si="83"/>
        <v>12572.395833333334</v>
      </c>
      <c r="D257" s="23">
        <f t="shared" si="78"/>
        <v>103.64583333333394</v>
      </c>
    </row>
    <row r="258" spans="1:4" hidden="1" x14ac:dyDescent="0.25">
      <c r="A258" s="2">
        <v>181</v>
      </c>
      <c r="B258" s="36">
        <f t="shared" ca="1" si="79"/>
        <v>49775</v>
      </c>
      <c r="C258" s="28">
        <f t="shared" ref="C258:C269" si="84">G51</f>
        <v>12468.75</v>
      </c>
      <c r="D258" s="23">
        <f t="shared" si="78"/>
        <v>103.64583333333212</v>
      </c>
    </row>
    <row r="259" spans="1:4" hidden="1" x14ac:dyDescent="0.25">
      <c r="A259" s="2">
        <v>182</v>
      </c>
      <c r="B259" s="36">
        <f t="shared" ca="1" si="79"/>
        <v>49805</v>
      </c>
      <c r="C259" s="28">
        <f t="shared" si="84"/>
        <v>12365.104166666668</v>
      </c>
      <c r="D259" s="23">
        <f t="shared" si="78"/>
        <v>103.64583333333394</v>
      </c>
    </row>
    <row r="260" spans="1:4" hidden="1" x14ac:dyDescent="0.25">
      <c r="A260" s="2">
        <v>183</v>
      </c>
      <c r="B260" s="36">
        <f t="shared" ca="1" si="79"/>
        <v>49836</v>
      </c>
      <c r="C260" s="28">
        <f t="shared" si="84"/>
        <v>12261.458333333334</v>
      </c>
      <c r="D260" s="23">
        <f t="shared" si="78"/>
        <v>103.64583333333394</v>
      </c>
    </row>
    <row r="261" spans="1:4" hidden="1" x14ac:dyDescent="0.25">
      <c r="A261" s="2">
        <v>184</v>
      </c>
      <c r="B261" s="36">
        <f t="shared" ca="1" si="79"/>
        <v>49866</v>
      </c>
      <c r="C261" s="28">
        <f t="shared" si="84"/>
        <v>12157.8125</v>
      </c>
      <c r="D261" s="23">
        <f t="shared" si="78"/>
        <v>103.64583333333212</v>
      </c>
    </row>
    <row r="262" spans="1:4" hidden="1" x14ac:dyDescent="0.25">
      <c r="A262" s="2">
        <v>185</v>
      </c>
      <c r="B262" s="36">
        <f t="shared" ca="1" si="79"/>
        <v>49897</v>
      </c>
      <c r="C262" s="28">
        <f t="shared" si="84"/>
        <v>12054.166666666668</v>
      </c>
      <c r="D262" s="23">
        <f t="shared" si="78"/>
        <v>103.64583333333394</v>
      </c>
    </row>
    <row r="263" spans="1:4" hidden="1" x14ac:dyDescent="0.25">
      <c r="A263" s="2">
        <v>186</v>
      </c>
      <c r="B263" s="36">
        <f t="shared" ca="1" si="79"/>
        <v>49928</v>
      </c>
      <c r="C263" s="28">
        <f t="shared" si="84"/>
        <v>11950.520833333334</v>
      </c>
      <c r="D263" s="23">
        <f t="shared" si="78"/>
        <v>103.64583333333394</v>
      </c>
    </row>
    <row r="264" spans="1:4" hidden="1" x14ac:dyDescent="0.25">
      <c r="A264" s="2">
        <v>187</v>
      </c>
      <c r="B264" s="36">
        <f t="shared" ca="1" si="79"/>
        <v>49958</v>
      </c>
      <c r="C264" s="28">
        <f t="shared" si="84"/>
        <v>11846.875</v>
      </c>
      <c r="D264" s="23">
        <f t="shared" si="78"/>
        <v>103.64583333333212</v>
      </c>
    </row>
    <row r="265" spans="1:4" hidden="1" x14ac:dyDescent="0.25">
      <c r="A265" s="2">
        <v>188</v>
      </c>
      <c r="B265" s="36">
        <f t="shared" ca="1" si="79"/>
        <v>49989</v>
      </c>
      <c r="C265" s="28">
        <f t="shared" si="84"/>
        <v>11743.229166666668</v>
      </c>
      <c r="D265" s="23">
        <f t="shared" si="78"/>
        <v>103.64583333333394</v>
      </c>
    </row>
    <row r="266" spans="1:4" hidden="1" x14ac:dyDescent="0.25">
      <c r="A266" s="2">
        <v>189</v>
      </c>
      <c r="B266" s="36">
        <f t="shared" ca="1" si="79"/>
        <v>50019</v>
      </c>
      <c r="C266" s="28">
        <f t="shared" si="84"/>
        <v>11639.583333333334</v>
      </c>
      <c r="D266" s="23">
        <f t="shared" si="78"/>
        <v>103.64583333333394</v>
      </c>
    </row>
    <row r="267" spans="1:4" hidden="1" x14ac:dyDescent="0.25">
      <c r="A267" s="2">
        <v>190</v>
      </c>
      <c r="B267" s="36">
        <f t="shared" ca="1" si="79"/>
        <v>50050</v>
      </c>
      <c r="C267" s="28">
        <f t="shared" si="84"/>
        <v>11535.9375</v>
      </c>
      <c r="D267" s="23">
        <f t="shared" si="78"/>
        <v>103.64583333333212</v>
      </c>
    </row>
    <row r="268" spans="1:4" hidden="1" x14ac:dyDescent="0.25">
      <c r="A268" s="2">
        <v>191</v>
      </c>
      <c r="B268" s="36">
        <f t="shared" ca="1" si="79"/>
        <v>50081</v>
      </c>
      <c r="C268" s="28">
        <f t="shared" si="84"/>
        <v>11432.291666666668</v>
      </c>
      <c r="D268" s="23">
        <f t="shared" si="78"/>
        <v>103.64583333333394</v>
      </c>
    </row>
    <row r="269" spans="1:4" hidden="1" x14ac:dyDescent="0.25">
      <c r="A269" s="2">
        <v>192</v>
      </c>
      <c r="B269" s="36">
        <f t="shared" ca="1" si="79"/>
        <v>50109</v>
      </c>
      <c r="C269" s="28">
        <f t="shared" si="84"/>
        <v>11328.645833333334</v>
      </c>
      <c r="D269" s="23">
        <f t="shared" si="78"/>
        <v>103.64583333333394</v>
      </c>
    </row>
    <row r="270" spans="1:4" hidden="1" x14ac:dyDescent="0.25">
      <c r="A270" s="2">
        <v>193</v>
      </c>
      <c r="B270" s="36">
        <f t="shared" ca="1" si="79"/>
        <v>50140</v>
      </c>
      <c r="C270" s="28">
        <f t="shared" ref="C270:C281" si="85">J51</f>
        <v>11225</v>
      </c>
      <c r="D270" s="23">
        <f t="shared" si="78"/>
        <v>103.64583333333212</v>
      </c>
    </row>
    <row r="271" spans="1:4" hidden="1" x14ac:dyDescent="0.25">
      <c r="A271" s="2">
        <v>194</v>
      </c>
      <c r="B271" s="36">
        <f t="shared" ca="1" si="79"/>
        <v>50170</v>
      </c>
      <c r="C271" s="28">
        <f t="shared" si="85"/>
        <v>11121.354166666668</v>
      </c>
      <c r="D271" s="23">
        <f t="shared" ref="D271:D317" si="86">C271-C272</f>
        <v>103.64583333333394</v>
      </c>
    </row>
    <row r="272" spans="1:4" hidden="1" x14ac:dyDescent="0.25">
      <c r="A272" s="2">
        <v>195</v>
      </c>
      <c r="B272" s="36">
        <f t="shared" ref="B272:B317" ca="1" si="87">EDATE(B271,1)</f>
        <v>50201</v>
      </c>
      <c r="C272" s="28">
        <f t="shared" si="85"/>
        <v>11017.708333333334</v>
      </c>
      <c r="D272" s="23">
        <f t="shared" si="86"/>
        <v>103.64583333333394</v>
      </c>
    </row>
    <row r="273" spans="1:4" hidden="1" x14ac:dyDescent="0.25">
      <c r="A273" s="2">
        <v>196</v>
      </c>
      <c r="B273" s="36">
        <f t="shared" ca="1" si="87"/>
        <v>50231</v>
      </c>
      <c r="C273" s="28">
        <f t="shared" si="85"/>
        <v>10914.0625</v>
      </c>
      <c r="D273" s="23">
        <f t="shared" si="86"/>
        <v>103.64583333333212</v>
      </c>
    </row>
    <row r="274" spans="1:4" hidden="1" x14ac:dyDescent="0.25">
      <c r="A274" s="2">
        <v>197</v>
      </c>
      <c r="B274" s="36">
        <f t="shared" ca="1" si="87"/>
        <v>50262</v>
      </c>
      <c r="C274" s="28">
        <f t="shared" si="85"/>
        <v>10810.416666666668</v>
      </c>
      <c r="D274" s="23">
        <f t="shared" si="86"/>
        <v>103.64583333333394</v>
      </c>
    </row>
    <row r="275" spans="1:4" hidden="1" x14ac:dyDescent="0.25">
      <c r="A275" s="2">
        <v>198</v>
      </c>
      <c r="B275" s="36">
        <f t="shared" ca="1" si="87"/>
        <v>50293</v>
      </c>
      <c r="C275" s="28">
        <f t="shared" si="85"/>
        <v>10706.770833333334</v>
      </c>
      <c r="D275" s="23">
        <f t="shared" si="86"/>
        <v>103.64583333333394</v>
      </c>
    </row>
    <row r="276" spans="1:4" hidden="1" x14ac:dyDescent="0.25">
      <c r="A276" s="2">
        <v>199</v>
      </c>
      <c r="B276" s="36">
        <f t="shared" ca="1" si="87"/>
        <v>50323</v>
      </c>
      <c r="C276" s="28">
        <f t="shared" si="85"/>
        <v>10603.125</v>
      </c>
      <c r="D276" s="23">
        <f t="shared" si="86"/>
        <v>103.64583333333212</v>
      </c>
    </row>
    <row r="277" spans="1:4" hidden="1" x14ac:dyDescent="0.25">
      <c r="A277" s="2">
        <v>200</v>
      </c>
      <c r="B277" s="36">
        <f t="shared" ca="1" si="87"/>
        <v>50354</v>
      </c>
      <c r="C277" s="28">
        <f t="shared" si="85"/>
        <v>10499.479166666668</v>
      </c>
      <c r="D277" s="23">
        <f t="shared" si="86"/>
        <v>103.64583333333394</v>
      </c>
    </row>
    <row r="278" spans="1:4" hidden="1" x14ac:dyDescent="0.25">
      <c r="A278" s="2">
        <v>201</v>
      </c>
      <c r="B278" s="36">
        <f t="shared" ca="1" si="87"/>
        <v>50384</v>
      </c>
      <c r="C278" s="28">
        <f t="shared" si="85"/>
        <v>10395.833333333334</v>
      </c>
      <c r="D278" s="23">
        <f t="shared" si="86"/>
        <v>103.64583333333394</v>
      </c>
    </row>
    <row r="279" spans="1:4" hidden="1" x14ac:dyDescent="0.25">
      <c r="A279" s="2">
        <v>202</v>
      </c>
      <c r="B279" s="36">
        <f t="shared" ca="1" si="87"/>
        <v>50415</v>
      </c>
      <c r="C279" s="28">
        <f t="shared" si="85"/>
        <v>10292.1875</v>
      </c>
      <c r="D279" s="23">
        <f t="shared" si="86"/>
        <v>103.64583333333212</v>
      </c>
    </row>
    <row r="280" spans="1:4" hidden="1" x14ac:dyDescent="0.25">
      <c r="A280" s="2">
        <v>203</v>
      </c>
      <c r="B280" s="36">
        <f t="shared" ca="1" si="87"/>
        <v>50446</v>
      </c>
      <c r="C280" s="28">
        <f t="shared" si="85"/>
        <v>10188.541666666668</v>
      </c>
      <c r="D280" s="23">
        <f t="shared" si="86"/>
        <v>103.64583333333394</v>
      </c>
    </row>
    <row r="281" spans="1:4" hidden="1" x14ac:dyDescent="0.25">
      <c r="A281" s="2">
        <v>204</v>
      </c>
      <c r="B281" s="36">
        <f t="shared" ca="1" si="87"/>
        <v>50474</v>
      </c>
      <c r="C281" s="28">
        <f t="shared" si="85"/>
        <v>10084.895833333334</v>
      </c>
      <c r="D281" s="23">
        <f t="shared" si="86"/>
        <v>103.64583333333394</v>
      </c>
    </row>
    <row r="282" spans="1:4" hidden="1" x14ac:dyDescent="0.25">
      <c r="A282" s="2">
        <v>205</v>
      </c>
      <c r="B282" s="36">
        <f t="shared" ca="1" si="87"/>
        <v>50505</v>
      </c>
      <c r="C282" s="28">
        <f>M51</f>
        <v>9981.25</v>
      </c>
      <c r="D282" s="23">
        <f t="shared" si="86"/>
        <v>103.64583333333212</v>
      </c>
    </row>
    <row r="283" spans="1:4" hidden="1" x14ac:dyDescent="0.25">
      <c r="A283" s="2">
        <v>206</v>
      </c>
      <c r="B283" s="36">
        <f t="shared" ca="1" si="87"/>
        <v>50535</v>
      </c>
      <c r="C283" s="28">
        <f t="shared" ref="C283:C293" si="88">M52</f>
        <v>9877.6041666666679</v>
      </c>
      <c r="D283" s="23">
        <f t="shared" si="86"/>
        <v>103.64583333333394</v>
      </c>
    </row>
    <row r="284" spans="1:4" hidden="1" x14ac:dyDescent="0.25">
      <c r="A284" s="2">
        <v>207</v>
      </c>
      <c r="B284" s="36">
        <f t="shared" ca="1" si="87"/>
        <v>50566</v>
      </c>
      <c r="C284" s="28">
        <f t="shared" si="88"/>
        <v>9773.9583333333339</v>
      </c>
      <c r="D284" s="23">
        <f t="shared" si="86"/>
        <v>103.64583333333394</v>
      </c>
    </row>
    <row r="285" spans="1:4" hidden="1" x14ac:dyDescent="0.25">
      <c r="A285" s="2">
        <v>208</v>
      </c>
      <c r="B285" s="36">
        <f t="shared" ca="1" si="87"/>
        <v>50596</v>
      </c>
      <c r="C285" s="28">
        <f t="shared" si="88"/>
        <v>9670.3125</v>
      </c>
      <c r="D285" s="23">
        <f t="shared" si="86"/>
        <v>103.64583333333212</v>
      </c>
    </row>
    <row r="286" spans="1:4" hidden="1" x14ac:dyDescent="0.25">
      <c r="A286" s="2">
        <v>209</v>
      </c>
      <c r="B286" s="36">
        <f t="shared" ca="1" si="87"/>
        <v>50627</v>
      </c>
      <c r="C286" s="28">
        <f t="shared" si="88"/>
        <v>9566.6666666666679</v>
      </c>
      <c r="D286" s="23">
        <f t="shared" si="86"/>
        <v>103.64583333333394</v>
      </c>
    </row>
    <row r="287" spans="1:4" hidden="1" x14ac:dyDescent="0.25">
      <c r="A287" s="2">
        <v>210</v>
      </c>
      <c r="B287" s="36">
        <f t="shared" ca="1" si="87"/>
        <v>50658</v>
      </c>
      <c r="C287" s="28">
        <f t="shared" si="88"/>
        <v>9463.0208333333339</v>
      </c>
      <c r="D287" s="23">
        <f t="shared" si="86"/>
        <v>103.64583333333394</v>
      </c>
    </row>
    <row r="288" spans="1:4" hidden="1" x14ac:dyDescent="0.25">
      <c r="A288" s="2">
        <v>211</v>
      </c>
      <c r="B288" s="36">
        <f t="shared" ca="1" si="87"/>
        <v>50688</v>
      </c>
      <c r="C288" s="28">
        <f t="shared" si="88"/>
        <v>9359.375</v>
      </c>
      <c r="D288" s="23">
        <f t="shared" si="86"/>
        <v>103.64583333333212</v>
      </c>
    </row>
    <row r="289" spans="1:4" hidden="1" x14ac:dyDescent="0.25">
      <c r="A289" s="2">
        <v>212</v>
      </c>
      <c r="B289" s="36">
        <f t="shared" ca="1" si="87"/>
        <v>50719</v>
      </c>
      <c r="C289" s="28">
        <f t="shared" si="88"/>
        <v>9255.7291666666679</v>
      </c>
      <c r="D289" s="23">
        <f t="shared" si="86"/>
        <v>103.64583333333394</v>
      </c>
    </row>
    <row r="290" spans="1:4" hidden="1" x14ac:dyDescent="0.25">
      <c r="A290" s="2">
        <v>213</v>
      </c>
      <c r="B290" s="36">
        <f t="shared" ca="1" si="87"/>
        <v>50749</v>
      </c>
      <c r="C290" s="28">
        <f t="shared" si="88"/>
        <v>9152.0833333333339</v>
      </c>
      <c r="D290" s="23">
        <f t="shared" si="86"/>
        <v>103.64583333333394</v>
      </c>
    </row>
    <row r="291" spans="1:4" hidden="1" x14ac:dyDescent="0.25">
      <c r="A291" s="2">
        <v>214</v>
      </c>
      <c r="B291" s="36">
        <f t="shared" ca="1" si="87"/>
        <v>50780</v>
      </c>
      <c r="C291" s="28">
        <f t="shared" si="88"/>
        <v>9048.4375</v>
      </c>
      <c r="D291" s="23">
        <f t="shared" si="86"/>
        <v>103.64583333333212</v>
      </c>
    </row>
    <row r="292" spans="1:4" hidden="1" x14ac:dyDescent="0.25">
      <c r="A292" s="2">
        <v>215</v>
      </c>
      <c r="B292" s="36">
        <f t="shared" ca="1" si="87"/>
        <v>50811</v>
      </c>
      <c r="C292" s="28">
        <f t="shared" si="88"/>
        <v>8944.7916666666679</v>
      </c>
      <c r="D292" s="23">
        <f t="shared" si="86"/>
        <v>103.64583333333394</v>
      </c>
    </row>
    <row r="293" spans="1:4" hidden="1" x14ac:dyDescent="0.25">
      <c r="A293" s="2">
        <v>216</v>
      </c>
      <c r="B293" s="36">
        <f t="shared" ca="1" si="87"/>
        <v>50839</v>
      </c>
      <c r="C293" s="28">
        <f t="shared" si="88"/>
        <v>8841.1458333333339</v>
      </c>
      <c r="D293" s="23">
        <f t="shared" si="86"/>
        <v>103.64583333333394</v>
      </c>
    </row>
    <row r="294" spans="1:4" hidden="1" x14ac:dyDescent="0.25">
      <c r="A294" s="2">
        <v>217</v>
      </c>
      <c r="B294" s="36">
        <f t="shared" ca="1" si="87"/>
        <v>50870</v>
      </c>
      <c r="C294" s="23">
        <f>P51</f>
        <v>8737.5</v>
      </c>
      <c r="D294" s="23">
        <f t="shared" si="86"/>
        <v>103.64583333333212</v>
      </c>
    </row>
    <row r="295" spans="1:4" hidden="1" x14ac:dyDescent="0.25">
      <c r="A295" s="2">
        <v>218</v>
      </c>
      <c r="B295" s="36">
        <f t="shared" ca="1" si="87"/>
        <v>50900</v>
      </c>
      <c r="C295" s="23">
        <f t="shared" ref="C295:C304" si="89">P52</f>
        <v>8633.8541666666679</v>
      </c>
      <c r="D295" s="23">
        <f t="shared" si="86"/>
        <v>103.64583333333394</v>
      </c>
    </row>
    <row r="296" spans="1:4" hidden="1" x14ac:dyDescent="0.25">
      <c r="A296" s="2">
        <v>219</v>
      </c>
      <c r="B296" s="36">
        <f t="shared" ca="1" si="87"/>
        <v>50931</v>
      </c>
      <c r="C296" s="23">
        <f t="shared" si="89"/>
        <v>8530.2083333333339</v>
      </c>
      <c r="D296" s="23">
        <f t="shared" si="86"/>
        <v>103.64583333333394</v>
      </c>
    </row>
    <row r="297" spans="1:4" hidden="1" x14ac:dyDescent="0.25">
      <c r="A297" s="2">
        <v>220</v>
      </c>
      <c r="B297" s="36">
        <f t="shared" ca="1" si="87"/>
        <v>50961</v>
      </c>
      <c r="C297" s="23">
        <f t="shared" si="89"/>
        <v>8426.5625</v>
      </c>
      <c r="D297" s="23">
        <f t="shared" si="86"/>
        <v>103.64583333333212</v>
      </c>
    </row>
    <row r="298" spans="1:4" hidden="1" x14ac:dyDescent="0.25">
      <c r="A298" s="2">
        <v>221</v>
      </c>
      <c r="B298" s="36">
        <f t="shared" ca="1" si="87"/>
        <v>50992</v>
      </c>
      <c r="C298" s="23">
        <f t="shared" si="89"/>
        <v>8322.9166666666679</v>
      </c>
      <c r="D298" s="23">
        <f t="shared" si="86"/>
        <v>103.64583333333394</v>
      </c>
    </row>
    <row r="299" spans="1:4" hidden="1" x14ac:dyDescent="0.25">
      <c r="A299" s="2">
        <v>222</v>
      </c>
      <c r="B299" s="36">
        <f t="shared" ca="1" si="87"/>
        <v>51023</v>
      </c>
      <c r="C299" s="23">
        <f t="shared" si="89"/>
        <v>8219.2708333333339</v>
      </c>
      <c r="D299" s="23">
        <f t="shared" si="86"/>
        <v>103.64583333333394</v>
      </c>
    </row>
    <row r="300" spans="1:4" hidden="1" x14ac:dyDescent="0.25">
      <c r="A300" s="2">
        <v>223</v>
      </c>
      <c r="B300" s="36">
        <f t="shared" ca="1" si="87"/>
        <v>51053</v>
      </c>
      <c r="C300" s="23">
        <f t="shared" si="89"/>
        <v>8115.625</v>
      </c>
      <c r="D300" s="23">
        <f t="shared" si="86"/>
        <v>103.64583333333303</v>
      </c>
    </row>
    <row r="301" spans="1:4" hidden="1" x14ac:dyDescent="0.25">
      <c r="A301" s="2">
        <v>224</v>
      </c>
      <c r="B301" s="36">
        <f t="shared" ca="1" si="87"/>
        <v>51084</v>
      </c>
      <c r="C301" s="23">
        <f t="shared" si="89"/>
        <v>8011.979166666667</v>
      </c>
      <c r="D301" s="23">
        <f t="shared" si="86"/>
        <v>103.64583333333303</v>
      </c>
    </row>
    <row r="302" spans="1:4" hidden="1" x14ac:dyDescent="0.25">
      <c r="A302" s="2">
        <v>225</v>
      </c>
      <c r="B302" s="36">
        <f t="shared" ca="1" si="87"/>
        <v>51114</v>
      </c>
      <c r="C302" s="23">
        <f t="shared" si="89"/>
        <v>7908.3333333333339</v>
      </c>
      <c r="D302" s="23">
        <f t="shared" si="86"/>
        <v>103.64583333333394</v>
      </c>
    </row>
    <row r="303" spans="1:4" hidden="1" x14ac:dyDescent="0.25">
      <c r="A303" s="2">
        <v>226</v>
      </c>
      <c r="B303" s="36">
        <f t="shared" ca="1" si="87"/>
        <v>51145</v>
      </c>
      <c r="C303" s="23">
        <f t="shared" si="89"/>
        <v>7804.6875</v>
      </c>
      <c r="D303" s="23">
        <f t="shared" si="86"/>
        <v>103.64583333333303</v>
      </c>
    </row>
    <row r="304" spans="1:4" hidden="1" x14ac:dyDescent="0.25">
      <c r="A304" s="2">
        <v>227</v>
      </c>
      <c r="B304" s="36">
        <f t="shared" ca="1" si="87"/>
        <v>51176</v>
      </c>
      <c r="C304" s="23">
        <f t="shared" si="89"/>
        <v>7701.041666666667</v>
      </c>
      <c r="D304" s="23">
        <f t="shared" si="86"/>
        <v>103.64583333333303</v>
      </c>
    </row>
    <row r="305" spans="1:4" hidden="1" x14ac:dyDescent="0.25">
      <c r="A305" s="2">
        <v>228</v>
      </c>
      <c r="B305" s="36">
        <f t="shared" ca="1" si="87"/>
        <v>51205</v>
      </c>
      <c r="C305" s="23">
        <f>P62</f>
        <v>7597.3958333333339</v>
      </c>
      <c r="D305" s="23">
        <f t="shared" si="86"/>
        <v>103.64583333333394</v>
      </c>
    </row>
    <row r="306" spans="1:4" hidden="1" x14ac:dyDescent="0.25">
      <c r="A306" s="2">
        <v>229</v>
      </c>
      <c r="B306" s="36">
        <f t="shared" ca="1" si="87"/>
        <v>51236</v>
      </c>
      <c r="C306" s="23">
        <f>S51</f>
        <v>7493.75</v>
      </c>
      <c r="D306" s="23">
        <f t="shared" si="86"/>
        <v>103.64583333333303</v>
      </c>
    </row>
    <row r="307" spans="1:4" hidden="1" x14ac:dyDescent="0.25">
      <c r="A307" s="2">
        <v>230</v>
      </c>
      <c r="B307" s="36">
        <f t="shared" ca="1" si="87"/>
        <v>51266</v>
      </c>
      <c r="C307" s="23">
        <f t="shared" ref="C307:C317" si="90">S52</f>
        <v>7390.104166666667</v>
      </c>
      <c r="D307" s="23">
        <f t="shared" si="86"/>
        <v>103.64583333333303</v>
      </c>
    </row>
    <row r="308" spans="1:4" hidden="1" x14ac:dyDescent="0.25">
      <c r="A308" s="2">
        <v>231</v>
      </c>
      <c r="B308" s="36">
        <f t="shared" ca="1" si="87"/>
        <v>51297</v>
      </c>
      <c r="C308" s="23">
        <f t="shared" si="90"/>
        <v>7286.4583333333339</v>
      </c>
      <c r="D308" s="23">
        <f t="shared" si="86"/>
        <v>103.64583333333394</v>
      </c>
    </row>
    <row r="309" spans="1:4" hidden="1" x14ac:dyDescent="0.25">
      <c r="A309" s="2">
        <v>232</v>
      </c>
      <c r="B309" s="36">
        <f t="shared" ca="1" si="87"/>
        <v>51327</v>
      </c>
      <c r="C309" s="23">
        <f t="shared" si="90"/>
        <v>7182.8125</v>
      </c>
      <c r="D309" s="23">
        <f t="shared" si="86"/>
        <v>103.64583333333303</v>
      </c>
    </row>
    <row r="310" spans="1:4" hidden="1" x14ac:dyDescent="0.25">
      <c r="A310" s="2">
        <v>233</v>
      </c>
      <c r="B310" s="36">
        <f t="shared" ca="1" si="87"/>
        <v>51358</v>
      </c>
      <c r="C310" s="23">
        <f t="shared" si="90"/>
        <v>7079.166666666667</v>
      </c>
      <c r="D310" s="23">
        <f t="shared" si="86"/>
        <v>103.64583333333394</v>
      </c>
    </row>
    <row r="311" spans="1:4" hidden="1" x14ac:dyDescent="0.25">
      <c r="A311" s="2">
        <v>234</v>
      </c>
      <c r="B311" s="36">
        <f t="shared" ca="1" si="87"/>
        <v>51389</v>
      </c>
      <c r="C311" s="23">
        <f t="shared" si="90"/>
        <v>6975.520833333333</v>
      </c>
      <c r="D311" s="23">
        <f t="shared" si="86"/>
        <v>103.64583333333303</v>
      </c>
    </row>
    <row r="312" spans="1:4" hidden="1" x14ac:dyDescent="0.25">
      <c r="A312" s="2">
        <v>235</v>
      </c>
      <c r="B312" s="36">
        <f t="shared" ca="1" si="87"/>
        <v>51419</v>
      </c>
      <c r="C312" s="23">
        <f t="shared" si="90"/>
        <v>6871.875</v>
      </c>
      <c r="D312" s="23">
        <f t="shared" si="86"/>
        <v>103.64583333333303</v>
      </c>
    </row>
    <row r="313" spans="1:4" hidden="1" x14ac:dyDescent="0.25">
      <c r="A313" s="2">
        <v>236</v>
      </c>
      <c r="B313" s="36">
        <f t="shared" ca="1" si="87"/>
        <v>51450</v>
      </c>
      <c r="C313" s="23">
        <f t="shared" si="90"/>
        <v>6768.229166666667</v>
      </c>
      <c r="D313" s="23">
        <f t="shared" si="86"/>
        <v>103.64583333333394</v>
      </c>
    </row>
    <row r="314" spans="1:4" hidden="1" x14ac:dyDescent="0.25">
      <c r="A314" s="2">
        <v>237</v>
      </c>
      <c r="B314" s="36">
        <f t="shared" ca="1" si="87"/>
        <v>51480</v>
      </c>
      <c r="C314" s="23">
        <f t="shared" si="90"/>
        <v>6664.583333333333</v>
      </c>
      <c r="D314" s="23">
        <f t="shared" si="86"/>
        <v>103.64583333333303</v>
      </c>
    </row>
    <row r="315" spans="1:4" hidden="1" x14ac:dyDescent="0.25">
      <c r="A315" s="2">
        <v>238</v>
      </c>
      <c r="B315" s="36">
        <f t="shared" ca="1" si="87"/>
        <v>51511</v>
      </c>
      <c r="C315" s="23">
        <f t="shared" si="90"/>
        <v>6560.9375</v>
      </c>
      <c r="D315" s="23">
        <f t="shared" si="86"/>
        <v>103.64583333333303</v>
      </c>
    </row>
    <row r="316" spans="1:4" hidden="1" x14ac:dyDescent="0.25">
      <c r="A316" s="2">
        <v>239</v>
      </c>
      <c r="B316" s="36">
        <f t="shared" ca="1" si="87"/>
        <v>51542</v>
      </c>
      <c r="C316" s="23">
        <f t="shared" si="90"/>
        <v>6457.291666666667</v>
      </c>
      <c r="D316" s="23">
        <f t="shared" si="86"/>
        <v>103.64583333333394</v>
      </c>
    </row>
    <row r="317" spans="1:4" hidden="1" x14ac:dyDescent="0.25">
      <c r="A317" s="2">
        <v>240</v>
      </c>
      <c r="B317" s="36">
        <f t="shared" ca="1" si="87"/>
        <v>51570</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48</vt:i4>
      </vt:variant>
    </vt:vector>
  </HeadingPairs>
  <TitlesOfParts>
    <vt:vector size="55" baseType="lpstr">
      <vt:lpstr>Додаток до Паспорту_Варіант 1</vt:lpstr>
      <vt:lpstr>Калькулятор_первинний ринок</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'Калькулятор_первинний ринок'!avans2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'Калькулятор_первинний ринок'!data2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'Калькулятор_первинний ринок'!strok</vt:lpstr>
      <vt:lpstr>'Калькулятор_первинний ринок'!strok2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'Калькулятор_первинний ринок'!sumkred2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'Калькулятор_первинний ринок'!sumproplat2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2021-03-10T07:55:52Z</dcterms:modified>
</cp:coreProperties>
</file>