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 yWindow="45" windowWidth="14955" windowHeight="11640" tabRatio="632" firstSheet="2" activeTab="2"/>
  </bookViews>
  <sheets>
    <sheet name="Додаток до Паспорту -інші цілі" sheetId="1" state="hidden" r:id="rId1"/>
    <sheet name="Додаток до Паспорту-на купівлю " sheetId="2" state="hidden" r:id="rId2"/>
    <sheet name="Депозити" sheetId="3" r:id="rId3"/>
    <sheet name="," sheetId="4" r:id="rId4"/>
  </sheets>
  <definedNames>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'Депозити'!$D$5</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'Депозити'!$D$9</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'Депозити'!$D$7</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'Депозити'!#REF!</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0">'Додаток до Паспорту -інші цілі'!$A$3:$V$74</definedName>
    <definedName name="_xlnm.Print_Area" localSheetId="1">'Додаток до Паспорту-на купівлю '!$A$3:$V$74</definedName>
  </definedNames>
  <calcPr fullCalcOnLoad="1"/>
</workbook>
</file>

<file path=xl/sharedStrings.xml><?xml version="1.0" encoding="utf-8"?>
<sst xmlns="http://schemas.openxmlformats.org/spreadsheetml/2006/main" count="368" uniqueCount="106">
  <si>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</si>
  <si>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</si>
  <si>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</si>
  <si>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</si>
  <si>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</si>
  <si>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</si>
  <si>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</si>
  <si>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</si>
  <si>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</si>
  <si>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</si>
  <si>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</si>
  <si>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</si>
  <si>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</si>
  <si>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</si>
  <si>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</si>
  <si>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</si>
  <si>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</si>
  <si>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</si>
  <si>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</si>
  <si>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</si>
  <si>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</si>
  <si>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</si>
  <si>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</si>
  <si>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</si>
  <si>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</si>
  <si>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</si>
  <si>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</si>
  <si>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</si>
  <si>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</si>
  <si>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</si>
  <si>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</si>
  <si>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</si>
  <si>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</si>
  <si>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</si>
  <si>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</si>
  <si>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</si>
  <si>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</si>
  <si>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</si>
  <si>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</si>
  <si>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</si>
  <si>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</si>
  <si>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</si>
  <si>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</si>
  <si>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</si>
  <si>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</si>
  <si>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</si>
  <si>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</si>
  <si>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</si>
  <si>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</si>
  <si>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</si>
  <si>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Дата</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</si>
  <si>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</si>
  <si>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</si>
  <si>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</si>
  <si>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</si>
  <si>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</si>
  <si>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</si>
  <si>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</si>
  <si>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</si>
  <si>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</si>
  <si>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</si>
  <si>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</si>
  <si>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</si>
  <si>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</si>
  <si>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</si>
  <si>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</si>
  <si>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</si>
  <si>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</si>
  <si>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</si>
  <si>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</si>
  <si>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</si>
  <si>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</si>
  <si>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Щомісячно</t>
  </si>
  <si>
    <t>Сума депозиту</t>
  </si>
  <si>
    <t>Виплата процентів</t>
  </si>
  <si>
    <t>Проценти до оподаткування</t>
  </si>
  <si>
    <t>Проценти після оподаткування</t>
  </si>
  <si>
    <t>Усього до виплати у період</t>
  </si>
  <si>
    <t>гривня</t>
  </si>
  <si>
    <t>дол</t>
  </si>
  <si>
    <t>євро</t>
  </si>
  <si>
    <t>Валюта</t>
  </si>
  <si>
    <t>базова</t>
  </si>
  <si>
    <t>1 лонгація</t>
  </si>
  <si>
    <t>2 лонгація</t>
  </si>
  <si>
    <t>3 лонгація</t>
  </si>
  <si>
    <t>4 лонгація</t>
  </si>
  <si>
    <t>5 лонгація</t>
  </si>
  <si>
    <t>прибуткові сходи</t>
  </si>
  <si>
    <t>Строк депозиту, днів</t>
  </si>
  <si>
    <t>Процентна ставка за депозитом без урахування сплати податків, % річних</t>
  </si>
  <si>
    <t>Податок на відсотки (Податок на доходи фізичних осіб (18,0%), військовий збір (1,5%))</t>
  </si>
  <si>
    <r>
      <t>Процентна ставка за депозитом з урахуванням сплати податків, % річних</t>
    </r>
    <r>
      <rPr>
        <vertAlign val="superscript"/>
        <sz val="12"/>
        <rFont val="Times New Roman"/>
        <family val="1"/>
      </rPr>
      <t>2</t>
    </r>
  </si>
  <si>
    <t>Сума доходу від депозитної операції до оподаткування (у валюті депозиту)</t>
  </si>
  <si>
    <t>Сума податку на доходи фізичних осіб</t>
  </si>
  <si>
    <t>Військовий збір</t>
  </si>
  <si>
    <t>Сума доходу від депозитної операції після оподаткування (у валюті депозиту)</t>
  </si>
  <si>
    <t>долари США</t>
  </si>
  <si>
    <r>
      <t>Розрахунок станом на</t>
    </r>
    <r>
      <rPr>
        <i/>
        <vertAlign val="superscript"/>
        <sz val="12"/>
        <rFont val="Times New Roman"/>
        <family val="1"/>
      </rPr>
      <t>1</t>
    </r>
    <r>
      <rPr>
        <i/>
        <sz val="12"/>
        <rFont val="Times New Roman"/>
        <family val="1"/>
      </rPr>
      <t>:</t>
    </r>
  </si>
  <si>
    <t>Оберіть умови депозиту:</t>
  </si>
  <si>
    <r>
      <rPr>
        <i/>
        <vertAlign val="superscript"/>
        <sz val="11"/>
        <color indexed="8"/>
        <rFont val="Times New Roman"/>
        <family val="1"/>
      </rPr>
      <t>1</t>
    </r>
    <r>
      <rPr>
        <i/>
        <sz val="11"/>
        <color indexed="8"/>
        <rFont val="Times New Roman"/>
        <family val="1"/>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</si>
  <si>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rFont val="Times New Roman"/>
        <family val="1"/>
      </rPr>
      <t>2</t>
    </r>
    <r>
      <rPr>
        <i/>
        <sz val="11"/>
        <rFont val="Times New Roman"/>
        <family val="1"/>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</si>
  <si>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t>Депозит 
"Прибуткові сходинки"
(виплата процентів в кінці строку)</t>
  </si>
  <si>
    <t>Сума доходу</t>
  </si>
  <si>
    <t>Сума депозиту у валюті депозиту</t>
  </si>
  <si>
    <t>Загальна сума платежів за додаткові та супутні послуги банку, отримання яких є необхідним для укладення договору банківського вкладу (депозиту): відкриття поточного (карткового) рахунку, гривень</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</si>
</sst>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mmmm"/>
    <numFmt numFmtId="166" formatCode="0.0000"/>
    <numFmt numFmtId="167" formatCode="0.000000"/>
    <numFmt numFmtId="168" formatCode="0.0%"/>
  </numFmts>
  <fonts count="87">
    <font>
      <sz val="10"/>
      <name val="Arial Cyr"/>
      <family val="0"/>
    </font>
    <font>
      <sz val="11"/>
      <color indexed="8"/>
      <name val="Calibri"/>
      <family val="2"/>
    </font>
    <font>
      <u val="single"/>
      <sz val="10"/>
      <color indexed="12"/>
      <name val="Arial Cyr"/>
      <family val="0"/>
    </font>
    <font>
      <sz val="11"/>
      <color indexed="8"/>
      <name val="Times New Roman"/>
      <family val="1"/>
    </font>
    <font>
      <sz val="11"/>
      <name val="Times New Roman"/>
      <family val="1"/>
    </font>
    <font>
      <u val="single"/>
      <sz val="11"/>
      <name val="Times New Roman"/>
      <family val="1"/>
    </font>
    <font>
      <u val="single"/>
      <sz val="11"/>
      <color indexed="12"/>
      <name val="Times New Roman"/>
      <family val="1"/>
    </font>
    <font>
      <sz val="11"/>
      <color indexed="9"/>
      <name val="Times New Roman"/>
      <family val="1"/>
    </font>
    <font>
      <sz val="11"/>
      <color indexed="12"/>
      <name val="Times New Roman"/>
      <family val="1"/>
    </font>
    <font>
      <i/>
      <sz val="10"/>
      <name val="Arial Cyr"/>
      <family val="0"/>
    </font>
    <font>
      <b/>
      <sz val="14"/>
      <name val="Times New Roman"/>
      <family val="1"/>
    </font>
    <font>
      <i/>
      <sz val="11"/>
      <name val="Times New Roman"/>
      <family val="1"/>
    </font>
    <font>
      <b/>
      <sz val="12"/>
      <name val="Times New Roman"/>
      <family val="1"/>
    </font>
    <font>
      <i/>
      <vertAlign val="superscript"/>
      <sz val="11"/>
      <name val="Times New Roman"/>
      <family val="1"/>
    </font>
    <font>
      <sz val="12"/>
      <name val="Times New Roman"/>
      <family val="1"/>
    </font>
    <font>
      <vertAlign val="superscript"/>
      <sz val="12"/>
      <name val="Times New Roman"/>
      <family val="1"/>
    </font>
    <font>
      <i/>
      <sz val="12"/>
      <name val="Times New Roman"/>
      <family val="1"/>
    </font>
    <font>
      <sz val="12"/>
      <name val="Arial Cyr"/>
      <family val="0"/>
    </font>
    <font>
      <i/>
      <vertAlign val="superscript"/>
      <sz val="12"/>
      <name val="Times New Roman"/>
      <family val="1"/>
    </font>
    <font>
      <b/>
      <i/>
      <sz val="12"/>
      <name val="Times New Roman"/>
      <family val="1"/>
    </font>
    <font>
      <i/>
      <vertAlign val="superscript"/>
      <sz val="11"/>
      <color indexed="8"/>
      <name val="Times New Roman"/>
      <family val="1"/>
    </font>
    <font>
      <i/>
      <sz val="11"/>
      <color indexed="8"/>
      <name val="Times New Roman"/>
      <family val="1"/>
    </font>
    <font>
      <sz val="11"/>
      <color indexed="10"/>
      <name val="Times New Roman"/>
      <family val="1"/>
    </font>
    <font>
      <sz val="11"/>
      <color indexed="23"/>
      <name val="Times New Roman"/>
      <family val="1"/>
    </font>
    <font>
      <i/>
      <sz val="11"/>
      <color indexed="10"/>
      <name val="Times New Roman"/>
      <family val="1"/>
    </font>
    <font>
      <sz val="12"/>
      <color indexed="9"/>
      <name val="Times New Roman"/>
      <family val="1"/>
    </font>
    <font>
      <sz val="10"/>
      <color indexed="9"/>
      <name val="Arial Cyr"/>
      <family val="0"/>
    </font>
    <font>
      <b/>
      <sz val="12"/>
      <color indexed="9"/>
      <name val="Franklin Gothic Book"/>
      <family val="2"/>
    </font>
    <font>
      <sz val="11"/>
      <color indexed="55"/>
      <name val="Times New Roman"/>
      <family val="1"/>
    </font>
    <font>
      <u val="single"/>
      <sz val="11"/>
      <color indexed="9"/>
      <name val="Times New Roman"/>
      <family val="1"/>
    </font>
    <font>
      <sz val="12"/>
      <color indexed="9"/>
      <name val="Arial Cyr"/>
      <family val="0"/>
    </font>
    <font>
      <b/>
      <sz val="12"/>
      <color indexed="55"/>
      <name val="Times New Roman"/>
      <family val="1"/>
    </font>
    <font>
      <sz val="12"/>
      <color indexed="55"/>
      <name val="Times New Roman"/>
      <family val="1"/>
    </font>
    <font>
      <u val="single"/>
      <sz val="12"/>
      <color indexed="55"/>
      <name val="Times New Roman"/>
      <family val="1"/>
    </font>
    <font>
      <sz val="10"/>
      <color indexed="55"/>
      <name val="Arial Cyr"/>
      <family val="0"/>
    </font>
    <font>
      <sz val="12"/>
      <color indexed="55"/>
      <name val="Arial Cyr"/>
      <family val="0"/>
    </font>
    <font>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2"/>
      <color theme="0"/>
      <name val="Times New Roman"/>
      <family val="1"/>
    </font>
    <font>
      <sz val="10"/>
      <color theme="0"/>
      <name val="Arial Cyr"/>
      <family val="0"/>
    </font>
    <font>
      <b/>
      <sz val="12"/>
      <color theme="0"/>
      <name val="Franklin Gothic Book"/>
      <family val="2"/>
    </font>
    <font>
      <sz val="11"/>
      <color rgb="FF9F9F9F"/>
      <name val="Times New Roman"/>
      <family val="1"/>
    </font>
    <font>
      <sz val="11"/>
      <color theme="0"/>
      <name val="Times New Roman"/>
      <family val="1"/>
    </font>
    <font>
      <sz val="12"/>
      <color theme="0"/>
      <name val="Arial Cyr"/>
      <family val="0"/>
    </font>
    <font>
      <b/>
      <sz val="12"/>
      <color rgb="FF9F9F9F"/>
      <name val="Times New Roman"/>
      <family val="1"/>
    </font>
    <font>
      <sz val="12"/>
      <color rgb="FF9F9F9F"/>
      <name val="Times New Roman"/>
      <family val="1"/>
    </font>
    <font>
      <sz val="10"/>
      <color rgb="FF9F9F9F"/>
      <name val="Arial Cyr"/>
      <family val="0"/>
    </font>
    <font>
      <u val="single"/>
      <sz val="12"/>
      <color rgb="FF9F9F9F"/>
      <name val="Times New Roman"/>
      <family val="1"/>
    </font>
    <font>
      <sz val="12"/>
      <color rgb="FF9F9F9F"/>
      <name val="Arial Cyr"/>
      <family val="0"/>
    </font>
    <font>
      <sz val="11"/>
      <color theme="1"/>
      <name val="Times New Roman"/>
      <family val="1"/>
    </font>
    <font>
      <i/>
      <sz val="11"/>
      <color rgb="FFFF0000"/>
      <name val="Times New Roman"/>
      <family val="1"/>
    </font>
    <font>
      <sz val="11"/>
      <color theme="1" tint="0.49998000264167786"/>
      <name val="Times New Roman"/>
      <family val="1"/>
    </font>
    <font>
      <u val="single"/>
      <sz val="11"/>
      <color theme="0"/>
      <name val="Times New Roman"/>
      <family val="1"/>
    </font>
    <font>
      <i/>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indexed="44"/>
        <bgColor indexed="64"/>
      </patternFill>
    </fill>
    <fill>
      <patternFill patternType="solid">
        <fgColor theme="0"/>
        <bgColor indexed="64"/>
      </patternFill>
    </fill>
    <fill>
      <patternFill patternType="solid">
        <fgColor rgb="FFFF000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bottom style="double"/>
    </border>
    <border>
      <left style="thin"/>
      <right style="medium"/>
      <top/>
      <bottom style="double"/>
    </border>
    <border>
      <left style="medium"/>
      <right/>
      <top/>
      <bottom style="thin"/>
    </border>
    <border>
      <left style="medium"/>
      <right style="thin"/>
      <top/>
      <bottom style="thin"/>
    </border>
    <border>
      <left style="medium"/>
      <right style="thin"/>
      <top style="thin"/>
      <bottom style="thin"/>
    </border>
    <border>
      <left style="medium"/>
      <right style="thin"/>
      <top style="thin"/>
      <bottom style="double"/>
    </border>
    <border>
      <left style="medium"/>
      <right style="thin"/>
      <top/>
      <bottom style="medium"/>
    </border>
    <border>
      <left style="thin"/>
      <right style="medium"/>
      <top/>
      <bottom style="medium"/>
    </border>
    <border>
      <left style="medium"/>
      <right/>
      <top/>
      <bottom/>
    </border>
    <border>
      <left style="medium"/>
      <right style="medium"/>
      <top/>
      <bottom style="thin"/>
    </border>
    <border>
      <left style="medium"/>
      <right/>
      <top/>
      <bottom style="medium"/>
    </border>
    <border>
      <left/>
      <right style="thin"/>
      <top/>
      <bottom style="thin"/>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thin">
        <color rgb="FF009900"/>
      </left>
      <right style="medium">
        <color rgb="FF009900"/>
      </right>
      <top style="thin">
        <color rgb="FF009900"/>
      </top>
      <bottom style="thin">
        <color rgb="FF009900"/>
      </bottom>
    </border>
    <border>
      <left style="thin">
        <color rgb="FF009900"/>
      </left>
      <right style="medium">
        <color rgb="FF009900"/>
      </right>
      <top/>
      <bottom style="thin">
        <color rgb="FF009900"/>
      </bottom>
    </border>
    <border>
      <left/>
      <right style="thin">
        <color rgb="FF009900"/>
      </right>
      <top/>
      <bottom style="thin">
        <color rgb="FF009900"/>
      </bottom>
    </border>
    <border>
      <left style="thin">
        <color rgb="FF009900"/>
      </left>
      <right style="thin">
        <color rgb="FF009900"/>
      </right>
      <top/>
      <bottom style="thin">
        <color rgb="FF009900"/>
      </bottom>
    </border>
    <border>
      <left style="medium">
        <color rgb="FF009900"/>
      </left>
      <right style="medium">
        <color rgb="FF009900"/>
      </right>
      <top style="medium">
        <color rgb="FF009900"/>
      </top>
      <bottom style="medium">
        <color rgb="FF009900"/>
      </bottom>
    </border>
    <border>
      <left/>
      <right style="thin">
        <color rgb="FF009900"/>
      </right>
      <top style="medium">
        <color rgb="FF009900"/>
      </top>
      <bottom style="medium">
        <color rgb="FF009900"/>
      </bottom>
    </border>
    <border>
      <left style="thin">
        <color rgb="FF009900"/>
      </left>
      <right style="thin">
        <color rgb="FF009900"/>
      </right>
      <top style="medium">
        <color rgb="FF009900"/>
      </top>
      <bottom style="medium">
        <color rgb="FF009900"/>
      </bottom>
    </border>
    <border>
      <left style="thin">
        <color rgb="FF009900"/>
      </left>
      <right style="medium">
        <color rgb="FF009900"/>
      </right>
      <top style="medium">
        <color rgb="FF009900"/>
      </top>
      <bottom style="medium">
        <color rgb="FF009900"/>
      </bottom>
    </border>
    <border>
      <left style="medium">
        <color rgb="FF009900"/>
      </left>
      <right style="thin">
        <color rgb="FF009900"/>
      </right>
      <top style="thin">
        <color rgb="FF009900"/>
      </top>
      <bottom/>
    </border>
    <border>
      <left style="thin">
        <color rgb="FF009900"/>
      </left>
      <right style="thin">
        <color rgb="FF009900"/>
      </right>
      <top style="thin">
        <color rgb="FF009900"/>
      </top>
      <bottom/>
    </border>
    <border>
      <left style="medium">
        <color rgb="FF009900"/>
      </left>
      <right style="thin">
        <color rgb="FF009900"/>
      </right>
      <top/>
      <bottom style="thin">
        <color rgb="FF009900"/>
      </bottom>
    </border>
    <border>
      <left style="thin">
        <color rgb="FF009900"/>
      </left>
      <right style="medium">
        <color rgb="FF009900"/>
      </right>
      <top/>
      <bottom/>
    </border>
    <border>
      <left/>
      <right/>
      <top style="thin">
        <color rgb="FF009900"/>
      </top>
      <bottom style="thin">
        <color rgb="FF009900"/>
      </bottom>
    </border>
    <border>
      <left/>
      <right style="thin">
        <color rgb="FF009900"/>
      </right>
      <top style="thin">
        <color rgb="FF009900"/>
      </top>
      <bottom style="thin">
        <color rgb="FF009900"/>
      </bottom>
    </border>
    <border>
      <left style="thin"/>
      <right style="medium">
        <color rgb="FF009900"/>
      </right>
      <top/>
      <bottom style="medium">
        <color rgb="FF009900"/>
      </bottom>
    </border>
    <border>
      <left style="medium">
        <color rgb="FF009900"/>
      </left>
      <right/>
      <top style="thin">
        <color rgb="FF009900"/>
      </top>
      <bottom style="thin">
        <color rgb="FF009900"/>
      </bottom>
    </border>
    <border>
      <left style="thin">
        <color rgb="FF009900"/>
      </left>
      <right style="medium">
        <color rgb="FF009900"/>
      </right>
      <top style="thin">
        <color rgb="FF009900"/>
      </top>
      <bottom/>
    </border>
    <border>
      <left style="medium"/>
      <right style="medium"/>
      <top style="medium"/>
      <bottom/>
    </border>
    <border>
      <left style="medium"/>
      <right style="medium"/>
      <top/>
      <bottom style="double"/>
    </border>
    <border>
      <left style="thin"/>
      <right/>
      <top style="thin"/>
      <bottom style="thin"/>
    </border>
    <border>
      <left/>
      <right/>
      <top style="thin"/>
      <bottom style="thin"/>
    </border>
    <border>
      <left/>
      <right style="thin"/>
      <top style="thin"/>
      <bottom style="thin"/>
    </border>
    <border>
      <left style="thin"/>
      <right/>
      <top/>
      <bottom/>
    </border>
    <border>
      <left/>
      <right/>
      <top/>
      <bottom style="medium"/>
    </border>
    <border>
      <left style="thin"/>
      <right/>
      <top style="thin"/>
      <bottom/>
    </border>
    <border>
      <left/>
      <right/>
      <top style="thin"/>
      <bottom/>
    </border>
    <border>
      <left/>
      <right style="thin"/>
      <top style="thin"/>
      <bottom/>
    </border>
    <border>
      <left style="thin"/>
      <right/>
      <top/>
      <bottom style="thin"/>
    </border>
    <border>
      <left style="medium">
        <color rgb="FF009900"/>
      </left>
      <right style="thin">
        <color rgb="FF009900"/>
      </right>
      <top style="thin">
        <color rgb="FF009900"/>
      </top>
      <bottom style="thin">
        <color rgb="FF009900"/>
      </bottom>
    </border>
    <border>
      <left style="thin">
        <color rgb="FF009900"/>
      </left>
      <right style="thin">
        <color rgb="FF009900"/>
      </right>
      <top style="thin">
        <color rgb="FF009900"/>
      </top>
      <bottom style="thin">
        <color rgb="FF009900"/>
      </bottom>
    </border>
    <border>
      <left style="thin">
        <color rgb="FF009900"/>
      </left>
      <right/>
      <top style="thin">
        <color rgb="FF009900"/>
      </top>
      <bottom style="thin">
        <color rgb="FF009900"/>
      </bottom>
    </border>
    <border>
      <left style="medium">
        <color rgb="FF009900"/>
      </left>
      <right style="thin">
        <color rgb="FF009900"/>
      </right>
      <top style="medium">
        <color rgb="FF009900"/>
      </top>
      <bottom style="thin">
        <color rgb="FF009900"/>
      </bottom>
    </border>
    <border>
      <left style="thin">
        <color rgb="FF009900"/>
      </left>
      <right style="thin">
        <color rgb="FF009900"/>
      </right>
      <top style="medium">
        <color rgb="FF009900"/>
      </top>
      <bottom style="thin">
        <color rgb="FF009900"/>
      </bottom>
    </border>
    <border>
      <left style="thin">
        <color rgb="FF009900"/>
      </left>
      <right/>
      <top style="medium">
        <color rgb="FF009900"/>
      </top>
      <bottom style="thin">
        <color rgb="FF009900"/>
      </bottom>
    </border>
    <border>
      <left style="medium">
        <color rgb="FF009900"/>
      </left>
      <right/>
      <top/>
      <bottom style="medium">
        <color rgb="FF009900"/>
      </bottom>
    </border>
    <border>
      <left/>
      <right/>
      <top/>
      <bottom style="medium">
        <color rgb="FF009900"/>
      </bottom>
    </border>
    <border>
      <left/>
      <right style="thin">
        <color rgb="FF008000"/>
      </right>
      <top/>
      <bottom style="medium">
        <color rgb="FF0099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53" fillId="0" borderId="0">
      <alignment/>
      <protection/>
    </xf>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69" fillId="32" borderId="0" applyNumberFormat="0" applyBorder="0" applyAlignment="0" applyProtection="0"/>
  </cellStyleXfs>
  <cellXfs count="217">
    <xf numFmtId="0" fontId="0" fillId="0" borderId="0" xfId="0" applyAlignment="1">
      <alignment/>
    </xf>
    <xf numFmtId="0" fontId="4" fillId="0" borderId="0" xfId="0" applyFont="1" applyFill="1" applyAlignment="1" applyProtection="1">
      <alignment/>
      <protection hidden="1"/>
    </xf>
    <xf numFmtId="0" fontId="4" fillId="0" borderId="0" xfId="0" applyFont="1" applyAlignment="1" applyProtection="1">
      <alignment/>
      <protection hidden="1"/>
    </xf>
    <xf numFmtId="0" fontId="4" fillId="0" borderId="0" xfId="0" applyFont="1" applyAlignment="1" applyProtection="1">
      <alignment/>
      <protection hidden="1"/>
    </xf>
    <xf numFmtId="0" fontId="4" fillId="33" borderId="0" xfId="0" applyFont="1" applyFill="1" applyAlignment="1" applyProtection="1">
      <alignment/>
      <protection hidden="1"/>
    </xf>
    <xf numFmtId="0" fontId="4" fillId="0" borderId="10" xfId="0" applyFont="1" applyFill="1" applyBorder="1" applyAlignment="1" applyProtection="1">
      <alignment horizontal="center" vertical="center" wrapText="1" shrinkToFit="1"/>
      <protection hidden="1"/>
    </xf>
    <xf numFmtId="0" fontId="4" fillId="0" borderId="11" xfId="0" applyFont="1" applyFill="1" applyBorder="1" applyAlignment="1" applyProtection="1">
      <alignment horizontal="center" vertical="center" wrapText="1" shrinkToFit="1"/>
      <protection hidden="1"/>
    </xf>
    <xf numFmtId="165" fontId="4" fillId="0" borderId="12" xfId="0" applyNumberFormat="1" applyFont="1" applyFill="1" applyBorder="1" applyAlignment="1" applyProtection="1">
      <alignment horizontal="left" shrinkToFit="1"/>
      <protection hidden="1"/>
    </xf>
    <xf numFmtId="4" fontId="4" fillId="0" borderId="13" xfId="0" applyNumberFormat="1" applyFont="1" applyFill="1" applyBorder="1" applyAlignment="1" applyProtection="1">
      <alignment shrinkToFit="1"/>
      <protection hidden="1"/>
    </xf>
    <xf numFmtId="4" fontId="4" fillId="0" borderId="14" xfId="0" applyNumberFormat="1" applyFont="1" applyFill="1" applyBorder="1" applyAlignment="1" applyProtection="1">
      <alignment shrinkToFit="1"/>
      <protection hidden="1"/>
    </xf>
    <xf numFmtId="4" fontId="4" fillId="0" borderId="15" xfId="0" applyNumberFormat="1" applyFont="1" applyFill="1" applyBorder="1" applyAlignment="1" applyProtection="1">
      <alignment shrinkToFit="1"/>
      <protection hidden="1"/>
    </xf>
    <xf numFmtId="4" fontId="4" fillId="0" borderId="16" xfId="0" applyNumberFormat="1" applyFont="1" applyFill="1" applyBorder="1" applyAlignment="1" applyProtection="1">
      <alignment/>
      <protection hidden="1"/>
    </xf>
    <xf numFmtId="4" fontId="4" fillId="0" borderId="17"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0" fontId="6" fillId="0" borderId="0" xfId="42" applyFont="1" applyFill="1" applyAlignment="1" applyProtection="1">
      <alignment horizontal="center"/>
      <protection hidden="1"/>
    </xf>
    <xf numFmtId="0" fontId="6" fillId="0" borderId="0" xfId="42" applyFont="1" applyAlignment="1" applyProtection="1">
      <alignment horizontal="center" vertical="center"/>
      <protection hidden="1"/>
    </xf>
    <xf numFmtId="0" fontId="5" fillId="0" borderId="0" xfId="0" applyFont="1" applyFill="1" applyAlignment="1" applyProtection="1">
      <alignment/>
      <protection hidden="1"/>
    </xf>
    <xf numFmtId="0" fontId="5" fillId="0" borderId="0" xfId="0" applyFont="1" applyFill="1" applyBorder="1" applyAlignment="1" applyProtection="1">
      <alignment/>
      <protection hidden="1"/>
    </xf>
    <xf numFmtId="0" fontId="4" fillId="0" borderId="0" xfId="0" applyFont="1" applyAlignment="1" applyProtection="1">
      <alignment horizontal="center" vertical="center"/>
      <protection hidden="1"/>
    </xf>
    <xf numFmtId="0" fontId="4" fillId="0" borderId="0" xfId="0" applyFont="1" applyBorder="1" applyAlignment="1" applyProtection="1">
      <alignment/>
      <protection hidden="1"/>
    </xf>
    <xf numFmtId="0" fontId="7" fillId="0" borderId="0" xfId="0" applyFont="1" applyFill="1" applyAlignment="1" applyProtection="1">
      <alignment/>
      <protection hidden="1"/>
    </xf>
    <xf numFmtId="167" fontId="8" fillId="0" borderId="0" xfId="0" applyNumberFormat="1" applyFont="1" applyFill="1" applyBorder="1" applyAlignment="1" applyProtection="1">
      <alignment/>
      <protection hidden="1"/>
    </xf>
    <xf numFmtId="0" fontId="5" fillId="0" borderId="0" xfId="0" applyFont="1" applyFill="1" applyBorder="1" applyAlignment="1" applyProtection="1">
      <alignment vertical="top"/>
      <protection hidden="1"/>
    </xf>
    <xf numFmtId="4" fontId="4" fillId="0" borderId="0" xfId="0" applyNumberFormat="1" applyFont="1" applyAlignment="1" applyProtection="1">
      <alignment/>
      <protection hidden="1"/>
    </xf>
    <xf numFmtId="0" fontId="4" fillId="0" borderId="0" xfId="0" applyFont="1" applyFill="1" applyBorder="1" applyAlignment="1" applyProtection="1">
      <alignment/>
      <protection hidden="1"/>
    </xf>
    <xf numFmtId="0" fontId="4" fillId="34" borderId="18" xfId="0" applyFont="1" applyFill="1" applyBorder="1" applyAlignment="1" applyProtection="1">
      <alignment horizontal="left" vertical="center"/>
      <protection hidden="1"/>
    </xf>
    <xf numFmtId="0" fontId="4" fillId="0" borderId="0" xfId="0" applyFont="1" applyFill="1" applyAlignment="1" applyProtection="1">
      <alignment horizontal="left"/>
      <protection hidden="1"/>
    </xf>
    <xf numFmtId="166" fontId="4" fillId="0" borderId="0" xfId="0" applyNumberFormat="1" applyFont="1" applyFill="1" applyAlignment="1" applyProtection="1">
      <alignment/>
      <protection hidden="1"/>
    </xf>
    <xf numFmtId="4" fontId="4" fillId="0" borderId="19" xfId="0" applyNumberFormat="1" applyFont="1" applyFill="1" applyBorder="1" applyAlignment="1" applyProtection="1">
      <alignment shrinkToFit="1"/>
      <protection hidden="1"/>
    </xf>
    <xf numFmtId="0" fontId="5" fillId="0" borderId="20" xfId="0" applyFont="1" applyFill="1" applyBorder="1" applyAlignment="1" applyProtection="1">
      <alignment vertical="top"/>
      <protection hidden="1"/>
    </xf>
    <xf numFmtId="4" fontId="4" fillId="0" borderId="17" xfId="0" applyNumberFormat="1" applyFont="1" applyFill="1" applyBorder="1" applyAlignment="1" applyProtection="1">
      <alignment/>
      <protection hidden="1"/>
    </xf>
    <xf numFmtId="0" fontId="4" fillId="0" borderId="0" xfId="0" applyFont="1" applyAlignment="1" applyProtection="1">
      <alignment horizontal="left"/>
      <protection hidden="1"/>
    </xf>
    <xf numFmtId="0" fontId="3" fillId="0" borderId="0" xfId="42" applyFont="1" applyFill="1" applyBorder="1" applyAlignment="1" applyProtection="1">
      <alignment horizontal="center"/>
      <protection hidden="1"/>
    </xf>
    <xf numFmtId="0" fontId="4" fillId="0" borderId="0" xfId="0" applyFont="1" applyFill="1" applyBorder="1" applyAlignment="1" applyProtection="1">
      <alignment horizontal="right"/>
      <protection hidden="1"/>
    </xf>
    <xf numFmtId="4" fontId="4" fillId="0" borderId="0" xfId="0" applyNumberFormat="1" applyFont="1" applyFill="1" applyBorder="1" applyAlignment="1" applyProtection="1">
      <alignment horizontal="left"/>
      <protection hidden="1"/>
    </xf>
    <xf numFmtId="0" fontId="70" fillId="0" borderId="0" xfId="0" applyFont="1" applyAlignment="1" applyProtection="1">
      <alignment horizontal="left"/>
      <protection hidden="1"/>
    </xf>
    <xf numFmtId="166" fontId="4" fillId="0" borderId="0" xfId="0" applyNumberFormat="1" applyFont="1" applyFill="1" applyAlignment="1" applyProtection="1">
      <alignment horizontal="left"/>
      <protection hidden="1"/>
    </xf>
    <xf numFmtId="0" fontId="70" fillId="0" borderId="0" xfId="42" applyFont="1" applyFill="1" applyBorder="1" applyAlignment="1" applyProtection="1">
      <alignment vertical="center" wrapText="1"/>
      <protection hidden="1"/>
    </xf>
    <xf numFmtId="0" fontId="4" fillId="0" borderId="0" xfId="0" applyFont="1" applyFill="1" applyAlignment="1" applyProtection="1">
      <alignment horizontal="center"/>
      <protection hidden="1"/>
    </xf>
    <xf numFmtId="0" fontId="70" fillId="0" borderId="0" xfId="42" applyFont="1" applyFill="1" applyBorder="1" applyAlignment="1" applyProtection="1">
      <alignment horizontal="left" vertical="center" wrapText="1"/>
      <protection hidden="1"/>
    </xf>
    <xf numFmtId="14" fontId="0" fillId="0" borderId="0" xfId="0" applyNumberFormat="1" applyAlignment="1" applyProtection="1">
      <alignment/>
      <protection hidden="1"/>
    </xf>
    <xf numFmtId="14" fontId="0" fillId="33" borderId="0" xfId="0" applyNumberFormat="1" applyFill="1" applyAlignment="1" applyProtection="1">
      <alignment/>
      <protection hidden="1"/>
    </xf>
    <xf numFmtId="4" fontId="4" fillId="33" borderId="0" xfId="0" applyNumberFormat="1" applyFont="1" applyFill="1" applyAlignment="1" applyProtection="1">
      <alignment/>
      <protection hidden="1"/>
    </xf>
    <xf numFmtId="0" fontId="4" fillId="0" borderId="21" xfId="0" applyFont="1" applyFill="1" applyBorder="1" applyAlignment="1" applyProtection="1">
      <alignment horizontal="left" shrinkToFit="1"/>
      <protection hidden="1"/>
    </xf>
    <xf numFmtId="4" fontId="4" fillId="35" borderId="22" xfId="0" applyNumberFormat="1" applyFont="1" applyFill="1" applyBorder="1" applyAlignment="1" applyProtection="1">
      <alignment/>
      <protection hidden="1"/>
    </xf>
    <xf numFmtId="0" fontId="4" fillId="35" borderId="0" xfId="0" applyFont="1" applyFill="1" applyAlignment="1" applyProtection="1">
      <alignment/>
      <protection hidden="1"/>
    </xf>
    <xf numFmtId="10" fontId="4" fillId="35" borderId="23" xfId="57" applyNumberFormat="1" applyFont="1" applyFill="1" applyBorder="1" applyAlignment="1" applyProtection="1">
      <alignment/>
      <protection hidden="1"/>
    </xf>
    <xf numFmtId="0" fontId="5"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10" fontId="4" fillId="0" borderId="0" xfId="0" applyNumberFormat="1" applyFont="1" applyAlignment="1" applyProtection="1">
      <alignment/>
      <protection hidden="1"/>
    </xf>
    <xf numFmtId="168" fontId="4" fillId="0" borderId="0" xfId="0" applyNumberFormat="1" applyFont="1" applyAlignment="1" applyProtection="1">
      <alignment/>
      <protection hidden="1"/>
    </xf>
    <xf numFmtId="0" fontId="70" fillId="0" borderId="0" xfId="0" applyFont="1" applyAlignment="1" applyProtection="1">
      <alignment horizontal="left"/>
      <protection hidden="1"/>
    </xf>
    <xf numFmtId="0" fontId="4" fillId="0" borderId="0" xfId="0" applyFont="1" applyAlignment="1" applyProtection="1">
      <alignment horizontal="right"/>
      <protection hidden="1"/>
    </xf>
    <xf numFmtId="0" fontId="70" fillId="0" borderId="0" xfId="0" applyFont="1" applyAlignment="1" applyProtection="1">
      <alignment horizontal="left"/>
      <protection hidden="1"/>
    </xf>
    <xf numFmtId="0" fontId="4" fillId="35" borderId="0" xfId="0" applyFont="1" applyFill="1" applyAlignment="1" applyProtection="1">
      <alignment/>
      <protection hidden="1"/>
    </xf>
    <xf numFmtId="0" fontId="0" fillId="35" borderId="0" xfId="0" applyFill="1" applyAlignment="1">
      <alignment/>
    </xf>
    <xf numFmtId="0" fontId="4" fillId="35" borderId="0" xfId="0" applyFont="1" applyFill="1" applyBorder="1" applyAlignment="1" applyProtection="1">
      <alignment/>
      <protection hidden="1"/>
    </xf>
    <xf numFmtId="10" fontId="4" fillId="0" borderId="0" xfId="57" applyNumberFormat="1" applyFont="1" applyFill="1" applyBorder="1" applyAlignment="1" applyProtection="1">
      <alignment/>
      <protection hidden="1"/>
    </xf>
    <xf numFmtId="0" fontId="14" fillId="35" borderId="0" xfId="0" applyFont="1" applyFill="1" applyAlignment="1" applyProtection="1">
      <alignment/>
      <protection hidden="1"/>
    </xf>
    <xf numFmtId="0" fontId="71" fillId="35" borderId="0" xfId="0" applyFont="1" applyFill="1" applyAlignment="1" applyProtection="1">
      <alignment/>
      <protection hidden="1"/>
    </xf>
    <xf numFmtId="0" fontId="17" fillId="0" borderId="0" xfId="0" applyFont="1" applyAlignment="1">
      <alignment/>
    </xf>
    <xf numFmtId="0" fontId="14" fillId="0" borderId="0" xfId="0" applyFont="1" applyAlignment="1" applyProtection="1">
      <alignment/>
      <protection hidden="1"/>
    </xf>
    <xf numFmtId="0" fontId="14" fillId="35" borderId="0" xfId="0" applyFont="1" applyFill="1" applyAlignment="1" applyProtection="1">
      <alignment/>
      <protection hidden="1"/>
    </xf>
    <xf numFmtId="0" fontId="14" fillId="0" borderId="0" xfId="0" applyFont="1" applyFill="1" applyAlignment="1" applyProtection="1">
      <alignment/>
      <protection hidden="1"/>
    </xf>
    <xf numFmtId="0" fontId="14" fillId="0" borderId="0" xfId="0" applyFont="1" applyFill="1" applyAlignment="1" applyProtection="1">
      <alignment/>
      <protection hidden="1"/>
    </xf>
    <xf numFmtId="0" fontId="4" fillId="0" borderId="0" xfId="0" applyFont="1" applyFill="1" applyAlignment="1" applyProtection="1">
      <alignment/>
      <protection hidden="1"/>
    </xf>
    <xf numFmtId="0" fontId="0" fillId="0" borderId="0" xfId="0" applyFill="1" applyAlignment="1">
      <alignment/>
    </xf>
    <xf numFmtId="0" fontId="17" fillId="0" borderId="0" xfId="0" applyFont="1" applyFill="1" applyAlignment="1">
      <alignment/>
    </xf>
    <xf numFmtId="0" fontId="10" fillId="0" borderId="0" xfId="0" applyFont="1" applyAlignment="1" applyProtection="1">
      <alignment wrapText="1"/>
      <protection hidden="1"/>
    </xf>
    <xf numFmtId="14" fontId="16" fillId="35" borderId="27" xfId="0" applyNumberFormat="1" applyFont="1" applyFill="1" applyBorder="1" applyAlignment="1" applyProtection="1">
      <alignment horizontal="center" vertical="center"/>
      <protection hidden="1"/>
    </xf>
    <xf numFmtId="10" fontId="14" fillId="0" borderId="27" xfId="58" applyNumberFormat="1" applyFont="1" applyFill="1" applyBorder="1" applyAlignment="1" applyProtection="1">
      <alignment horizontal="center" vertical="center"/>
      <protection hidden="1"/>
    </xf>
    <xf numFmtId="164" fontId="14" fillId="0" borderId="27" xfId="61" applyFont="1" applyFill="1" applyBorder="1" applyAlignment="1" applyProtection="1">
      <alignment horizontal="center" vertical="center"/>
      <protection hidden="1"/>
    </xf>
    <xf numFmtId="10" fontId="14" fillId="0" borderId="28" xfId="58" applyNumberFormat="1" applyFont="1" applyFill="1" applyBorder="1" applyAlignment="1" applyProtection="1">
      <alignment horizontal="center" vertical="center"/>
      <protection hidden="1"/>
    </xf>
    <xf numFmtId="10" fontId="12" fillId="0" borderId="28" xfId="57" applyNumberFormat="1" applyFont="1" applyFill="1" applyBorder="1" applyAlignment="1" applyProtection="1">
      <alignment horizontal="center" vertical="center"/>
      <protection hidden="1"/>
    </xf>
    <xf numFmtId="10" fontId="12" fillId="0" borderId="29" xfId="57" applyNumberFormat="1" applyFont="1" applyFill="1" applyBorder="1" applyAlignment="1" applyProtection="1">
      <alignment horizontal="center" vertical="center"/>
      <protection hidden="1"/>
    </xf>
    <xf numFmtId="10" fontId="12" fillId="0" borderId="30" xfId="57" applyNumberFormat="1" applyFont="1" applyFill="1" applyBorder="1" applyAlignment="1" applyProtection="1">
      <alignment horizontal="center" vertical="center"/>
      <protection hidden="1"/>
    </xf>
    <xf numFmtId="0" fontId="19" fillId="4" borderId="31" xfId="0" applyNumberFormat="1" applyFont="1" applyFill="1" applyBorder="1" applyAlignment="1" applyProtection="1">
      <alignment horizontal="center"/>
      <protection hidden="1" locked="0"/>
    </xf>
    <xf numFmtId="0" fontId="19" fillId="4" borderId="32" xfId="0" applyFont="1" applyFill="1" applyBorder="1" applyAlignment="1" applyProtection="1">
      <alignment horizontal="center"/>
      <protection hidden="1"/>
    </xf>
    <xf numFmtId="0" fontId="19" fillId="4" borderId="33" xfId="0" applyFont="1" applyFill="1" applyBorder="1" applyAlignment="1" applyProtection="1">
      <alignment horizontal="center"/>
      <protection hidden="1"/>
    </xf>
    <xf numFmtId="0" fontId="19" fillId="4" borderId="34" xfId="0" applyFont="1" applyFill="1" applyBorder="1" applyAlignment="1" applyProtection="1">
      <alignment horizontal="center"/>
      <protection hidden="1"/>
    </xf>
    <xf numFmtId="0" fontId="12" fillId="0" borderId="35" xfId="0" applyFont="1" applyFill="1" applyBorder="1" applyAlignment="1" applyProtection="1">
      <alignment horizontal="left" vertical="center"/>
      <protection hidden="1"/>
    </xf>
    <xf numFmtId="0" fontId="12" fillId="0" borderId="36" xfId="0" applyFont="1" applyFill="1" applyBorder="1" applyAlignment="1" applyProtection="1">
      <alignment vertical="center"/>
      <protection hidden="1"/>
    </xf>
    <xf numFmtId="0" fontId="12" fillId="0" borderId="37" xfId="0" applyFont="1" applyFill="1" applyBorder="1" applyAlignment="1" applyProtection="1">
      <alignment horizontal="left" vertical="center"/>
      <protection hidden="1"/>
    </xf>
    <xf numFmtId="0" fontId="16" fillId="35" borderId="30" xfId="0" applyFont="1" applyFill="1" applyBorder="1" applyAlignment="1" applyProtection="1">
      <alignment horizontal="left" vertical="center"/>
      <protection hidden="1"/>
    </xf>
    <xf numFmtId="1" fontId="14" fillId="0" borderId="38" xfId="0" applyNumberFormat="1" applyFont="1" applyFill="1" applyBorder="1" applyAlignment="1" applyProtection="1" quotePrefix="1">
      <alignment horizontal="center"/>
      <protection locked="0"/>
    </xf>
    <xf numFmtId="0" fontId="16" fillId="35" borderId="39" xfId="0" applyFont="1" applyFill="1" applyBorder="1" applyAlignment="1" applyProtection="1">
      <alignment vertical="center"/>
      <protection hidden="1"/>
    </xf>
    <xf numFmtId="4" fontId="14" fillId="0" borderId="28" xfId="0" applyNumberFormat="1" applyFont="1" applyFill="1" applyBorder="1" applyAlignment="1" applyProtection="1">
      <alignment horizontal="center"/>
      <protection locked="0"/>
    </xf>
    <xf numFmtId="0" fontId="14" fillId="0" borderId="31" xfId="0" applyFont="1" applyBorder="1" applyAlignment="1">
      <alignment horizontal="center"/>
    </xf>
    <xf numFmtId="0" fontId="16" fillId="35" borderId="40" xfId="0" applyFont="1" applyFill="1" applyBorder="1" applyAlignment="1" applyProtection="1">
      <alignment vertical="center"/>
      <protection hidden="1"/>
    </xf>
    <xf numFmtId="0" fontId="72" fillId="0" borderId="0" xfId="0" applyFont="1" applyBorder="1" applyAlignment="1">
      <alignment/>
    </xf>
    <xf numFmtId="10" fontId="73" fillId="0" borderId="0" xfId="0" applyNumberFormat="1" applyFont="1" applyBorder="1" applyAlignment="1">
      <alignment horizontal="center" vertical="center" wrapText="1"/>
    </xf>
    <xf numFmtId="0" fontId="74" fillId="35" borderId="0" xfId="0" applyFont="1" applyFill="1" applyAlignment="1" applyProtection="1">
      <alignment/>
      <protection hidden="1"/>
    </xf>
    <xf numFmtId="0" fontId="74" fillId="0" borderId="0" xfId="0" applyFont="1" applyAlignment="1" applyProtection="1">
      <alignment/>
      <protection hidden="1"/>
    </xf>
    <xf numFmtId="0" fontId="75" fillId="0" borderId="0" xfId="0" applyFont="1" applyFill="1" applyBorder="1" applyAlignment="1" applyProtection="1">
      <alignment horizontal="center" vertical="center" wrapText="1" shrinkToFit="1"/>
      <protection hidden="1"/>
    </xf>
    <xf numFmtId="4" fontId="71" fillId="0" borderId="0" xfId="0" applyNumberFormat="1" applyFont="1" applyFill="1" applyBorder="1" applyAlignment="1" applyProtection="1">
      <alignment shrinkToFit="1"/>
      <protection hidden="1"/>
    </xf>
    <xf numFmtId="4" fontId="75" fillId="0" borderId="0" xfId="0" applyNumberFormat="1" applyFont="1" applyFill="1" applyBorder="1" applyAlignment="1" applyProtection="1">
      <alignment shrinkToFit="1"/>
      <protection hidden="1"/>
    </xf>
    <xf numFmtId="4" fontId="71" fillId="0" borderId="0" xfId="0" applyNumberFormat="1" applyFont="1" applyFill="1" applyBorder="1" applyAlignment="1" applyProtection="1">
      <alignment/>
      <protection hidden="1"/>
    </xf>
    <xf numFmtId="4" fontId="75" fillId="0" borderId="0" xfId="0" applyNumberFormat="1" applyFont="1" applyFill="1" applyBorder="1" applyAlignment="1" applyProtection="1">
      <alignment/>
      <protection hidden="1"/>
    </xf>
    <xf numFmtId="4" fontId="75" fillId="0" borderId="0" xfId="0" applyNumberFormat="1" applyFont="1" applyFill="1" applyBorder="1" applyAlignment="1" applyProtection="1">
      <alignment/>
      <protection hidden="1"/>
    </xf>
    <xf numFmtId="0" fontId="76" fillId="0" borderId="0" xfId="0" applyFont="1" applyFill="1" applyBorder="1" applyAlignment="1">
      <alignment/>
    </xf>
    <xf numFmtId="0" fontId="72" fillId="0" borderId="0" xfId="0" applyFont="1" applyFill="1" applyBorder="1" applyAlignment="1">
      <alignment/>
    </xf>
    <xf numFmtId="0" fontId="75" fillId="0" borderId="0" xfId="0" applyFont="1" applyFill="1" applyBorder="1" applyAlignment="1" applyProtection="1">
      <alignment/>
      <protection hidden="1"/>
    </xf>
    <xf numFmtId="0" fontId="71" fillId="0" borderId="0" xfId="0" applyFont="1" applyFill="1" applyBorder="1" applyAlignment="1" applyProtection="1">
      <alignment/>
      <protection hidden="1"/>
    </xf>
    <xf numFmtId="0" fontId="75" fillId="0" borderId="0" xfId="0" applyFont="1" applyFill="1" applyBorder="1" applyAlignment="1" applyProtection="1">
      <alignment/>
      <protection hidden="1"/>
    </xf>
    <xf numFmtId="0" fontId="77" fillId="0" borderId="0" xfId="0" applyFont="1" applyFill="1" applyBorder="1" applyAlignment="1" applyProtection="1">
      <alignment horizontal="left" vertical="center" wrapText="1"/>
      <protection hidden="1"/>
    </xf>
    <xf numFmtId="0" fontId="78" fillId="0" borderId="0" xfId="0" applyFont="1" applyFill="1" applyBorder="1" applyAlignment="1" applyProtection="1">
      <alignment/>
      <protection hidden="1"/>
    </xf>
    <xf numFmtId="0" fontId="78" fillId="0" borderId="0" xfId="0" applyFont="1" applyFill="1" applyBorder="1" applyAlignment="1" applyProtection="1">
      <alignment/>
      <protection hidden="1"/>
    </xf>
    <xf numFmtId="0" fontId="78" fillId="0" borderId="0" xfId="0" applyFont="1" applyFill="1" applyBorder="1" applyAlignment="1" applyProtection="1">
      <alignment horizontal="center" vertical="center" wrapText="1" shrinkToFit="1"/>
      <protection hidden="1"/>
    </xf>
    <xf numFmtId="0" fontId="79" fillId="0" borderId="0" xfId="0" applyFont="1" applyFill="1" applyBorder="1" applyAlignment="1">
      <alignment/>
    </xf>
    <xf numFmtId="1" fontId="78" fillId="0" borderId="0" xfId="0" applyNumberFormat="1" applyFont="1" applyFill="1" applyBorder="1" applyAlignment="1" applyProtection="1">
      <alignment horizontal="center" shrinkToFit="1"/>
      <protection hidden="1"/>
    </xf>
    <xf numFmtId="4" fontId="78" fillId="0" borderId="0" xfId="0" applyNumberFormat="1" applyFont="1" applyFill="1" applyBorder="1" applyAlignment="1" applyProtection="1">
      <alignment shrinkToFit="1"/>
      <protection hidden="1"/>
    </xf>
    <xf numFmtId="164" fontId="78" fillId="0" borderId="0" xfId="61" applyFont="1" applyFill="1" applyBorder="1" applyAlignment="1" applyProtection="1">
      <alignment horizontal="center" shrinkToFit="1"/>
      <protection hidden="1"/>
    </xf>
    <xf numFmtId="14" fontId="78" fillId="0" borderId="0" xfId="0" applyNumberFormat="1" applyFont="1" applyFill="1" applyBorder="1" applyAlignment="1" applyProtection="1">
      <alignment/>
      <protection hidden="1"/>
    </xf>
    <xf numFmtId="0" fontId="80" fillId="0" borderId="0" xfId="0" applyFont="1" applyFill="1" applyBorder="1" applyAlignment="1" applyProtection="1">
      <alignment horizontal="center" vertical="top"/>
      <protection hidden="1"/>
    </xf>
    <xf numFmtId="4" fontId="78" fillId="0" borderId="0" xfId="0" applyNumberFormat="1" applyFont="1" applyFill="1" applyBorder="1" applyAlignment="1" applyProtection="1">
      <alignment/>
      <protection hidden="1"/>
    </xf>
    <xf numFmtId="4" fontId="78" fillId="0" borderId="0" xfId="0" applyNumberFormat="1" applyFont="1" applyFill="1" applyBorder="1" applyAlignment="1" applyProtection="1">
      <alignment/>
      <protection hidden="1"/>
    </xf>
    <xf numFmtId="0" fontId="79" fillId="0" borderId="0" xfId="0" applyFont="1" applyBorder="1" applyAlignment="1">
      <alignment/>
    </xf>
    <xf numFmtId="14" fontId="81" fillId="0" borderId="0" xfId="0" applyNumberFormat="1" applyFont="1" applyFill="1" applyBorder="1" applyAlignment="1" applyProtection="1">
      <alignment/>
      <protection hidden="1"/>
    </xf>
    <xf numFmtId="0" fontId="81" fillId="0" borderId="0" xfId="0" applyFont="1" applyFill="1" applyBorder="1" applyAlignment="1">
      <alignment/>
    </xf>
    <xf numFmtId="0" fontId="78" fillId="0" borderId="0" xfId="0" applyFont="1" applyFill="1" applyAlignment="1" applyProtection="1">
      <alignment/>
      <protection hidden="1"/>
    </xf>
    <xf numFmtId="0" fontId="81" fillId="0" borderId="0" xfId="0" applyFont="1" applyFill="1" applyAlignment="1">
      <alignment/>
    </xf>
    <xf numFmtId="0" fontId="72" fillId="0" borderId="0" xfId="0" applyFont="1" applyAlignment="1">
      <alignment/>
    </xf>
    <xf numFmtId="4" fontId="12" fillId="0" borderId="41" xfId="0" applyNumberFormat="1" applyFont="1" applyFill="1" applyBorder="1" applyAlignment="1" applyProtection="1">
      <alignment horizontal="center" vertical="center"/>
      <protection hidden="1"/>
    </xf>
    <xf numFmtId="164" fontId="12" fillId="0" borderId="27" xfId="61" applyFont="1" applyFill="1" applyBorder="1" applyAlignment="1" applyProtection="1">
      <alignment horizontal="center" vertical="center"/>
      <protection hidden="1"/>
    </xf>
    <xf numFmtId="0" fontId="16" fillId="35" borderId="42" xfId="0" applyFont="1" applyFill="1" applyBorder="1" applyAlignment="1" applyProtection="1">
      <alignment vertical="center"/>
      <protection hidden="1"/>
    </xf>
    <xf numFmtId="0" fontId="75" fillId="0" borderId="0" xfId="0" applyFont="1" applyFill="1" applyAlignment="1" applyProtection="1">
      <alignment/>
      <protection hidden="1"/>
    </xf>
    <xf numFmtId="0" fontId="75" fillId="0" borderId="0" xfId="0" applyFont="1" applyFill="1" applyAlignment="1" applyProtection="1">
      <alignment/>
      <protection hidden="1"/>
    </xf>
    <xf numFmtId="10" fontId="75" fillId="0" borderId="0" xfId="0" applyNumberFormat="1" applyFont="1" applyFill="1" applyAlignment="1" applyProtection="1">
      <alignment/>
      <protection hidden="1"/>
    </xf>
    <xf numFmtId="0" fontId="75" fillId="0" borderId="18" xfId="0" applyFont="1" applyFill="1" applyBorder="1" applyAlignment="1" applyProtection="1">
      <alignment horizontal="left" vertical="center"/>
      <protection hidden="1"/>
    </xf>
    <xf numFmtId="0" fontId="72" fillId="0" borderId="0" xfId="0" applyFont="1" applyFill="1" applyAlignment="1">
      <alignment/>
    </xf>
    <xf numFmtId="0" fontId="14" fillId="0" borderId="43" xfId="0" applyNumberFormat="1" applyFont="1" applyFill="1" applyBorder="1" applyAlignment="1" applyProtection="1">
      <alignment horizontal="center"/>
      <protection hidden="1" locked="0"/>
    </xf>
    <xf numFmtId="0" fontId="78" fillId="0" borderId="0" xfId="0" applyFont="1" applyFill="1" applyBorder="1" applyAlignment="1" applyProtection="1">
      <alignment horizontal="center"/>
      <protection hidden="1"/>
    </xf>
    <xf numFmtId="4" fontId="78" fillId="0" borderId="0" xfId="0" applyNumberFormat="1" applyFont="1" applyFill="1" applyBorder="1" applyAlignment="1" applyProtection="1">
      <alignment horizontal="center" shrinkToFit="1"/>
      <protection hidden="1"/>
    </xf>
    <xf numFmtId="4" fontId="78" fillId="0" borderId="0" xfId="0" applyNumberFormat="1" applyFont="1" applyFill="1" applyBorder="1" applyAlignment="1" applyProtection="1">
      <alignment horizontal="center"/>
      <protection hidden="1"/>
    </xf>
    <xf numFmtId="0" fontId="79" fillId="0" borderId="0" xfId="0" applyFont="1" applyBorder="1" applyAlignment="1">
      <alignment horizontal="center"/>
    </xf>
    <xf numFmtId="0" fontId="78" fillId="0" borderId="0" xfId="0" applyFont="1" applyFill="1" applyAlignment="1" applyProtection="1">
      <alignment horizontal="center"/>
      <protection hidden="1"/>
    </xf>
    <xf numFmtId="0" fontId="81" fillId="0" borderId="0" xfId="0" applyFont="1" applyFill="1" applyAlignment="1">
      <alignment horizontal="center"/>
    </xf>
    <xf numFmtId="0" fontId="17" fillId="0" borderId="0" xfId="0" applyFont="1" applyFill="1" applyAlignment="1">
      <alignment horizontal="center"/>
    </xf>
    <xf numFmtId="0" fontId="17" fillId="0" borderId="0" xfId="0" applyFont="1" applyAlignment="1">
      <alignment horizontal="center"/>
    </xf>
    <xf numFmtId="0" fontId="82" fillId="35" borderId="22" xfId="53" applyFont="1" applyFill="1" applyBorder="1" applyAlignment="1">
      <alignment horizontal="left" vertical="center" wrapText="1"/>
      <protection/>
    </xf>
    <xf numFmtId="0" fontId="82" fillId="35" borderId="22" xfId="53" applyFont="1" applyFill="1" applyBorder="1" applyAlignment="1">
      <alignment horizontal="center" vertical="center" wrapText="1"/>
      <protection/>
    </xf>
    <xf numFmtId="14" fontId="82" fillId="35" borderId="22" xfId="53" applyNumberFormat="1" applyFont="1" applyFill="1" applyBorder="1" applyAlignment="1">
      <alignment horizontal="center" vertical="center" wrapText="1"/>
      <protection/>
    </xf>
    <xf numFmtId="0" fontId="82" fillId="0" borderId="22" xfId="53" applyFont="1" applyBorder="1" applyAlignment="1">
      <alignment horizontal="center" vertical="center" wrapText="1"/>
      <protection/>
    </xf>
    <xf numFmtId="0" fontId="82" fillId="33" borderId="22" xfId="53" applyFont="1" applyFill="1" applyBorder="1" applyAlignment="1" applyProtection="1">
      <alignment horizontal="center" vertical="center" wrapText="1"/>
      <protection locked="0"/>
    </xf>
    <xf numFmtId="0" fontId="82" fillId="35" borderId="23" xfId="53" applyFont="1" applyFill="1" applyBorder="1" applyAlignment="1">
      <alignment horizontal="left" vertical="center" wrapText="1"/>
      <protection/>
    </xf>
    <xf numFmtId="0" fontId="0" fillId="35" borderId="22" xfId="0" applyFill="1" applyBorder="1" applyAlignment="1">
      <alignment horizontal="left"/>
    </xf>
    <xf numFmtId="0" fontId="4" fillId="35" borderId="22" xfId="53" applyFont="1" applyFill="1" applyBorder="1" applyAlignment="1">
      <alignment horizontal="left" vertical="center" wrapText="1"/>
      <protection/>
    </xf>
    <xf numFmtId="0" fontId="5"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4" fillId="0" borderId="44" xfId="0" applyFont="1" applyFill="1" applyBorder="1" applyAlignment="1" applyProtection="1">
      <alignment horizontal="center" vertical="center" textRotation="45"/>
      <protection hidden="1"/>
    </xf>
    <xf numFmtId="0" fontId="4" fillId="0" borderId="45" xfId="0" applyFont="1" applyFill="1" applyBorder="1" applyAlignment="1" applyProtection="1">
      <alignment horizontal="center" vertical="center" textRotation="45"/>
      <protection hidden="1"/>
    </xf>
    <xf numFmtId="0" fontId="4" fillId="0" borderId="46" xfId="0" applyFont="1" applyFill="1" applyBorder="1" applyAlignment="1" applyProtection="1">
      <alignment horizontal="left" vertical="center" wrapText="1" shrinkToFit="1"/>
      <protection hidden="1"/>
    </xf>
    <xf numFmtId="0" fontId="4" fillId="0" borderId="47" xfId="0" applyFont="1" applyFill="1" applyBorder="1" applyAlignment="1" applyProtection="1">
      <alignment horizontal="left" vertical="center" wrapText="1" shrinkToFit="1"/>
      <protection hidden="1"/>
    </xf>
    <xf numFmtId="0" fontId="4" fillId="0" borderId="48" xfId="0" applyFont="1" applyFill="1" applyBorder="1" applyAlignment="1" applyProtection="1">
      <alignment horizontal="left" vertical="center" wrapText="1" shrinkToFit="1"/>
      <protection hidden="1"/>
    </xf>
    <xf numFmtId="10" fontId="4" fillId="35" borderId="46" xfId="57" applyNumberFormat="1" applyFont="1" applyFill="1" applyBorder="1" applyAlignment="1" applyProtection="1">
      <alignment horizontal="right"/>
      <protection locked="0"/>
    </xf>
    <xf numFmtId="10" fontId="4" fillId="35" borderId="48" xfId="57" applyNumberFormat="1" applyFont="1" applyFill="1" applyBorder="1" applyAlignment="1" applyProtection="1">
      <alignment horizontal="right"/>
      <protection locked="0"/>
    </xf>
    <xf numFmtId="0" fontId="70" fillId="0" borderId="49" xfId="0" applyFont="1" applyBorder="1" applyAlignment="1" applyProtection="1">
      <alignment horizontal="left"/>
      <protection hidden="1"/>
    </xf>
    <xf numFmtId="0" fontId="70" fillId="0" borderId="0" xfId="0" applyFont="1" applyBorder="1" applyAlignment="1" applyProtection="1">
      <alignment horizontal="left"/>
      <protection hidden="1"/>
    </xf>
    <xf numFmtId="0" fontId="4" fillId="0" borderId="50" xfId="0" applyFont="1" applyFill="1" applyBorder="1" applyAlignment="1" applyProtection="1">
      <alignment horizontal="right"/>
      <protection hidden="1"/>
    </xf>
    <xf numFmtId="0" fontId="4" fillId="0" borderId="51" xfId="0" applyFont="1" applyFill="1" applyBorder="1" applyAlignment="1" applyProtection="1">
      <alignment horizontal="left" shrinkToFit="1"/>
      <protection hidden="1"/>
    </xf>
    <xf numFmtId="0" fontId="4" fillId="0" borderId="52" xfId="0" applyFont="1" applyFill="1" applyBorder="1" applyAlignment="1" applyProtection="1">
      <alignment horizontal="left" shrinkToFit="1"/>
      <protection hidden="1"/>
    </xf>
    <xf numFmtId="0" fontId="4" fillId="0" borderId="53" xfId="0" applyFont="1" applyFill="1" applyBorder="1" applyAlignment="1" applyProtection="1">
      <alignment horizontal="left" shrinkToFit="1"/>
      <protection hidden="1"/>
    </xf>
    <xf numFmtId="10" fontId="4" fillId="35" borderId="22" xfId="57" applyNumberFormat="1" applyFont="1" applyFill="1" applyBorder="1" applyAlignment="1" applyProtection="1">
      <alignment horizontal="right"/>
      <protection/>
    </xf>
    <xf numFmtId="0" fontId="70" fillId="0" borderId="0" xfId="0" applyFont="1" applyAlignment="1" applyProtection="1">
      <alignment horizontal="left"/>
      <protection hidden="1"/>
    </xf>
    <xf numFmtId="4" fontId="4" fillId="35" borderId="46" xfId="0" applyNumberFormat="1" applyFont="1" applyFill="1" applyBorder="1" applyAlignment="1" applyProtection="1">
      <alignment horizontal="right"/>
      <protection locked="0"/>
    </xf>
    <xf numFmtId="4" fontId="4" fillId="35" borderId="48" xfId="0" applyNumberFormat="1" applyFont="1" applyFill="1" applyBorder="1" applyAlignment="1" applyProtection="1">
      <alignment horizontal="right"/>
      <protection locked="0"/>
    </xf>
    <xf numFmtId="0" fontId="4" fillId="0" borderId="46" xfId="0" applyFont="1" applyFill="1" applyBorder="1" applyAlignment="1" applyProtection="1">
      <alignment horizontal="left" shrinkToFit="1"/>
      <protection hidden="1"/>
    </xf>
    <xf numFmtId="0" fontId="4" fillId="0" borderId="47" xfId="0" applyFont="1" applyFill="1" applyBorder="1" applyAlignment="1" applyProtection="1">
      <alignment horizontal="left" shrinkToFit="1"/>
      <protection hidden="1"/>
    </xf>
    <xf numFmtId="0" fontId="4" fillId="0" borderId="48" xfId="0" applyFont="1" applyFill="1" applyBorder="1" applyAlignment="1" applyProtection="1">
      <alignment horizontal="left" shrinkToFit="1"/>
      <protection hidden="1"/>
    </xf>
    <xf numFmtId="0" fontId="4" fillId="33" borderId="22" xfId="0" applyNumberFormat="1" applyFont="1" applyFill="1" applyBorder="1" applyAlignment="1" applyProtection="1">
      <alignment horizontal="right"/>
      <protection hidden="1" locked="0"/>
    </xf>
    <xf numFmtId="4" fontId="4" fillId="36" borderId="54" xfId="0" applyNumberFormat="1" applyFont="1" applyFill="1" applyBorder="1" applyAlignment="1" applyProtection="1">
      <alignment horizontal="right"/>
      <protection hidden="1"/>
    </xf>
    <xf numFmtId="4" fontId="4" fillId="36" borderId="21" xfId="0" applyNumberFormat="1" applyFont="1" applyFill="1" applyBorder="1" applyAlignment="1" applyProtection="1">
      <alignment horizontal="right"/>
      <protection hidden="1"/>
    </xf>
    <xf numFmtId="0" fontId="4" fillId="0" borderId="0" xfId="0" applyFont="1" applyFill="1" applyAlignment="1" applyProtection="1">
      <alignment horizontal="left"/>
      <protection hidden="1"/>
    </xf>
    <xf numFmtId="0" fontId="4" fillId="0" borderId="22" xfId="0" applyFont="1" applyFill="1" applyBorder="1" applyAlignment="1" applyProtection="1">
      <alignment horizontal="left" shrinkToFit="1"/>
      <protection hidden="1"/>
    </xf>
    <xf numFmtId="1" fontId="4" fillId="33" borderId="22" xfId="0" applyNumberFormat="1" applyFont="1" applyFill="1" applyBorder="1" applyAlignment="1" applyProtection="1" quotePrefix="1">
      <alignment horizontal="right"/>
      <protection locked="0"/>
    </xf>
    <xf numFmtId="2" fontId="4" fillId="33" borderId="22" xfId="0" applyNumberFormat="1" applyFont="1" applyFill="1" applyBorder="1" applyAlignment="1" applyProtection="1">
      <alignment horizontal="right"/>
      <protection hidden="1"/>
    </xf>
    <xf numFmtId="2" fontId="4" fillId="0" borderId="46" xfId="0" applyNumberFormat="1" applyFont="1" applyFill="1" applyBorder="1" applyAlignment="1" applyProtection="1">
      <alignment horizontal="left" vertical="top"/>
      <protection hidden="1" locked="0"/>
    </xf>
    <xf numFmtId="2" fontId="4" fillId="0" borderId="48" xfId="0" applyNumberFormat="1" applyFont="1" applyFill="1" applyBorder="1" applyAlignment="1" applyProtection="1">
      <alignment horizontal="left" vertical="top"/>
      <protection hidden="1" locked="0"/>
    </xf>
    <xf numFmtId="0" fontId="83" fillId="0" borderId="46" xfId="42" applyFont="1" applyFill="1" applyBorder="1" applyAlignment="1" applyProtection="1">
      <alignment horizontal="left" vertical="center" wrapText="1"/>
      <protection hidden="1"/>
    </xf>
    <xf numFmtId="0" fontId="83" fillId="0" borderId="47" xfId="42" applyFont="1" applyFill="1" applyBorder="1" applyAlignment="1" applyProtection="1">
      <alignment horizontal="left" vertical="center" wrapText="1"/>
      <protection hidden="1"/>
    </xf>
    <xf numFmtId="0" fontId="83" fillId="0" borderId="48" xfId="42" applyFont="1" applyFill="1" applyBorder="1" applyAlignment="1" applyProtection="1">
      <alignment horizontal="left" vertical="center" wrapText="1"/>
      <protection hidden="1"/>
    </xf>
    <xf numFmtId="0" fontId="9" fillId="0" borderId="48" xfId="0" applyFont="1" applyBorder="1" applyAlignment="1">
      <alignment horizontal="left" vertical="center" wrapText="1"/>
    </xf>
    <xf numFmtId="0" fontId="4" fillId="0" borderId="22" xfId="0" applyFont="1" applyFill="1" applyBorder="1" applyAlignment="1" applyProtection="1">
      <alignment horizontal="left"/>
      <protection hidden="1"/>
    </xf>
    <xf numFmtId="10" fontId="4" fillId="33" borderId="22" xfId="57" applyNumberFormat="1" applyFont="1" applyFill="1" applyBorder="1" applyAlignment="1" applyProtection="1">
      <alignment horizontal="right"/>
      <protection locked="0"/>
    </xf>
    <xf numFmtId="4" fontId="4" fillId="33" borderId="22" xfId="0" applyNumberFormat="1" applyFont="1" applyFill="1" applyBorder="1" applyAlignment="1" applyProtection="1">
      <alignment horizontal="right"/>
      <protection locked="0"/>
    </xf>
    <xf numFmtId="0" fontId="84" fillId="0" borderId="0" xfId="0" applyFont="1" applyAlignment="1" applyProtection="1">
      <alignment horizontal="center"/>
      <protection hidden="1"/>
    </xf>
    <xf numFmtId="0" fontId="4" fillId="0" borderId="0" xfId="0" applyFont="1" applyAlignment="1" applyProtection="1">
      <alignment horizontal="center"/>
      <protection hidden="1"/>
    </xf>
    <xf numFmtId="0" fontId="10" fillId="35" borderId="0" xfId="0" applyFont="1" applyFill="1" applyAlignment="1" applyProtection="1">
      <alignment horizontal="center" vertical="center" wrapText="1"/>
      <protection hidden="1"/>
    </xf>
    <xf numFmtId="0" fontId="10" fillId="35" borderId="0" xfId="0" applyFont="1" applyFill="1" applyAlignment="1" applyProtection="1">
      <alignment horizontal="center" vertical="center"/>
      <protection hidden="1"/>
    </xf>
    <xf numFmtId="0" fontId="3" fillId="0" borderId="0" xfId="42" applyFont="1" applyFill="1" applyBorder="1" applyAlignment="1" applyProtection="1">
      <alignment horizontal="center"/>
      <protection hidden="1"/>
    </xf>
    <xf numFmtId="0" fontId="3" fillId="0" borderId="0" xfId="42" applyFont="1" applyFill="1" applyBorder="1" applyAlignment="1" applyProtection="1">
      <alignment horizontal="center"/>
      <protection hidden="1"/>
    </xf>
    <xf numFmtId="0" fontId="85" fillId="0" borderId="0" xfId="0" applyFont="1" applyFill="1" applyBorder="1" applyAlignment="1" applyProtection="1">
      <alignment horizontal="center" vertical="center" wrapText="1"/>
      <protection hidden="1"/>
    </xf>
    <xf numFmtId="0" fontId="12" fillId="0" borderId="55" xfId="0" applyFont="1" applyFill="1" applyBorder="1" applyAlignment="1" applyProtection="1">
      <alignment horizontal="left" vertical="center"/>
      <protection hidden="1"/>
    </xf>
    <xf numFmtId="0" fontId="12" fillId="0" borderId="56" xfId="0" applyFont="1" applyFill="1" applyBorder="1" applyAlignment="1" applyProtection="1">
      <alignment horizontal="left" vertical="center"/>
      <protection hidden="1"/>
    </xf>
    <xf numFmtId="0" fontId="16" fillId="35" borderId="0" xfId="0" applyFont="1" applyFill="1" applyBorder="1" applyAlignment="1" applyProtection="1">
      <alignment horizontal="left" vertical="center"/>
      <protection hidden="1"/>
    </xf>
    <xf numFmtId="0" fontId="14" fillId="0" borderId="55" xfId="0" applyFont="1" applyFill="1" applyBorder="1" applyAlignment="1" applyProtection="1">
      <alignment horizontal="left" vertical="center" wrapText="1"/>
      <protection hidden="1"/>
    </xf>
    <xf numFmtId="0" fontId="14" fillId="0" borderId="56" xfId="0" applyFont="1" applyFill="1" applyBorder="1" applyAlignment="1" applyProtection="1">
      <alignment horizontal="left" vertical="center" wrapText="1"/>
      <protection hidden="1"/>
    </xf>
    <xf numFmtId="0" fontId="78" fillId="0" borderId="0" xfId="0" applyFont="1" applyFill="1" applyBorder="1" applyAlignment="1" applyProtection="1">
      <alignment horizontal="center" vertical="center" wrapText="1"/>
      <protection hidden="1"/>
    </xf>
    <xf numFmtId="0" fontId="80" fillId="0" borderId="0" xfId="0" applyFont="1" applyFill="1" applyBorder="1" applyAlignment="1" applyProtection="1">
      <alignment horizontal="center" vertical="center" wrapText="1"/>
      <protection hidden="1"/>
    </xf>
    <xf numFmtId="0" fontId="78" fillId="0" borderId="0" xfId="0" applyFont="1" applyFill="1" applyBorder="1" applyAlignment="1" applyProtection="1">
      <alignment horizontal="center" vertical="center" textRotation="45"/>
      <protection hidden="1"/>
    </xf>
    <xf numFmtId="0" fontId="12" fillId="0" borderId="55" xfId="0" applyFont="1" applyFill="1" applyBorder="1" applyAlignment="1" applyProtection="1">
      <alignment horizontal="left" vertical="center" wrapText="1"/>
      <protection hidden="1"/>
    </xf>
    <xf numFmtId="0" fontId="12" fillId="0" borderId="56" xfId="0" applyFont="1" applyFill="1" applyBorder="1" applyAlignment="1" applyProtection="1">
      <alignment horizontal="left" vertical="center" wrapText="1"/>
      <protection hidden="1"/>
    </xf>
    <xf numFmtId="0" fontId="86" fillId="35" borderId="0" xfId="53" applyFont="1" applyFill="1" applyBorder="1" applyAlignment="1">
      <alignment horizontal="left" vertical="center" wrapText="1"/>
      <protection/>
    </xf>
    <xf numFmtId="0" fontId="86" fillId="0" borderId="0" xfId="53" applyFont="1" applyFill="1" applyBorder="1" applyAlignment="1">
      <alignment horizontal="left" vertical="center" wrapText="1"/>
      <protection/>
    </xf>
    <xf numFmtId="0" fontId="12" fillId="0" borderId="57" xfId="0" applyFont="1" applyFill="1" applyBorder="1" applyAlignment="1" applyProtection="1">
      <alignment horizontal="left" vertical="center" wrapText="1"/>
      <protection hidden="1"/>
    </xf>
    <xf numFmtId="0" fontId="14" fillId="35" borderId="55" xfId="0" applyFont="1" applyFill="1" applyBorder="1" applyAlignment="1" applyProtection="1">
      <alignment horizontal="left" vertical="center"/>
      <protection hidden="1"/>
    </xf>
    <xf numFmtId="0" fontId="14" fillId="35" borderId="56" xfId="0" applyFont="1" applyFill="1" applyBorder="1" applyAlignment="1" applyProtection="1">
      <alignment horizontal="left" vertical="center"/>
      <protection hidden="1"/>
    </xf>
    <xf numFmtId="0" fontId="12" fillId="0" borderId="58" xfId="0" applyFont="1" applyFill="1" applyBorder="1" applyAlignment="1" applyProtection="1">
      <alignment horizontal="left" vertical="center"/>
      <protection hidden="1"/>
    </xf>
    <xf numFmtId="0" fontId="12" fillId="0" borderId="59" xfId="0" applyFont="1" applyFill="1" applyBorder="1" applyAlignment="1" applyProtection="1">
      <alignment horizontal="left" vertical="center"/>
      <protection hidden="1"/>
    </xf>
    <xf numFmtId="0" fontId="12" fillId="0" borderId="60" xfId="0" applyFont="1" applyFill="1" applyBorder="1" applyAlignment="1" applyProtection="1">
      <alignment horizontal="left" vertical="center"/>
      <protection hidden="1"/>
    </xf>
    <xf numFmtId="0" fontId="10" fillId="0" borderId="0" xfId="0" applyFont="1" applyAlignment="1" applyProtection="1">
      <alignment horizontal="center" wrapText="1"/>
      <protection hidden="1"/>
    </xf>
    <xf numFmtId="0" fontId="12" fillId="0" borderId="61" xfId="0" applyFont="1" applyFill="1" applyBorder="1" applyAlignment="1" applyProtection="1">
      <alignment horizontal="left" vertical="center" wrapText="1"/>
      <protection hidden="1"/>
    </xf>
    <xf numFmtId="0" fontId="12" fillId="0" borderId="62" xfId="0" applyFont="1" applyFill="1" applyBorder="1" applyAlignment="1" applyProtection="1">
      <alignment horizontal="left" vertical="center" wrapText="1"/>
      <protection hidden="1"/>
    </xf>
    <xf numFmtId="0" fontId="12" fillId="0" borderId="63" xfId="0" applyFont="1" applyFill="1" applyBorder="1" applyAlignment="1" applyProtection="1">
      <alignment horizontal="left" vertical="center" wrapText="1"/>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Процентный 2"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2</xdr:row>
      <xdr:rowOff>19050</xdr:rowOff>
    </xdr:from>
    <xdr:to>
      <xdr:col>3</xdr:col>
      <xdr:colOff>1447800</xdr:colOff>
      <xdr:row>2</xdr:row>
      <xdr:rowOff>238125</xdr:rowOff>
    </xdr:to>
    <xdr:pic>
      <xdr:nvPicPr>
        <xdr:cNvPr id="1" name="ComboBox1"/>
        <xdr:cNvPicPr preferRelativeResize="1">
          <a:picLocks noChangeAspect="1"/>
        </xdr:cNvPicPr>
      </xdr:nvPicPr>
      <xdr:blipFill>
        <a:blip r:embed="rId1"/>
        <a:stretch>
          <a:fillRect/>
        </a:stretch>
      </xdr:blipFill>
      <xdr:spPr>
        <a:xfrm>
          <a:off x="3133725" y="1143000"/>
          <a:ext cx="1438275" cy="219075"/>
        </a:xfrm>
        <a:prstGeom prst="rect">
          <a:avLst/>
        </a:prstGeom>
        <a:noFill/>
        <a:ln w="9525" cmpd="sng">
          <a:noFill/>
        </a:ln>
      </xdr:spPr>
    </xdr:pic>
    <xdr:clientData/>
  </xdr:twoCellAnchor>
  <xdr:twoCellAnchor editAs="oneCell">
    <xdr:from>
      <xdr:col>0</xdr:col>
      <xdr:colOff>47625</xdr:colOff>
      <xdr:row>0</xdr:row>
      <xdr:rowOff>76200</xdr:rowOff>
    </xdr:from>
    <xdr:to>
      <xdr:col>2</xdr:col>
      <xdr:colOff>390525</xdr:colOff>
      <xdr:row>0</xdr:row>
      <xdr:rowOff>371475</xdr:rowOff>
    </xdr:to>
    <xdr:pic>
      <xdr:nvPicPr>
        <xdr:cNvPr id="2" name="Рисунок 6"/>
        <xdr:cNvPicPr preferRelativeResize="1">
          <a:picLocks noChangeAspect="1"/>
        </xdr:cNvPicPr>
      </xdr:nvPicPr>
      <xdr:blipFill>
        <a:blip r:embed="rId2">
          <a:clrChange>
            <a:clrFrom>
              <a:srgbClr val="FFFFFF"/>
            </a:clrFrom>
            <a:clrTo>
              <a:srgbClr val="FFFFFF">
                <a:alpha val="0"/>
              </a:srgbClr>
            </a:clrTo>
          </a:clrChange>
        </a:blip>
        <a:srcRect l="6185" t="7020"/>
        <a:stretch>
          <a:fillRect/>
        </a:stretch>
      </xdr:blipFill>
      <xdr:spPr>
        <a:xfrm>
          <a:off x="47625" y="76200"/>
          <a:ext cx="174307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3">
    <pageSetUpPr fitToPage="1"/>
  </sheetPr>
  <dimension ref="A1:AJ316"/>
  <sheetViews>
    <sheetView showGridLines="0" zoomScalePageLayoutView="0" workbookViewId="0" topLeftCell="A2">
      <selection activeCell="H10" sqref="H10:I10"/>
    </sheetView>
  </sheetViews>
  <sheetFormatPr defaultColWidth="9.00390625" defaultRowHeight="12.75" zeroHeight="1"/>
  <cols>
    <col min="1" max="1" width="10.75390625" style="2" customWidth="1"/>
    <col min="2" max="2" width="14.25390625" style="2" customWidth="1"/>
    <col min="3" max="3" width="12.00390625" style="2" customWidth="1"/>
    <col min="4" max="4" width="12.375" style="2" customWidth="1"/>
    <col min="5" max="5" width="13.125" style="2" customWidth="1"/>
    <col min="6" max="6" width="11.625" style="2" customWidth="1"/>
    <col min="7" max="7" width="12.125" style="2" customWidth="1"/>
    <col min="8" max="8" width="12.375" style="2" customWidth="1"/>
    <col min="9" max="9" width="14.875" style="3" customWidth="1"/>
    <col min="10" max="10" width="12.375" style="3" customWidth="1"/>
    <col min="11" max="11" width="12.125" style="3" customWidth="1"/>
    <col min="12" max="12" width="12.375" style="3" customWidth="1"/>
    <col min="13" max="13" width="12.00390625" style="3" customWidth="1"/>
    <col min="14" max="14" width="13.00390625" style="3" customWidth="1"/>
    <col min="15" max="15" width="12.00390625" style="1" customWidth="1"/>
    <col min="16" max="16" width="13.25390625" style="1" customWidth="1"/>
    <col min="17" max="17" width="12.125" style="1" hidden="1" customWidth="1"/>
    <col min="18" max="18" width="12.125" style="2" hidden="1" customWidth="1"/>
    <col min="19" max="19" width="12.75390625" style="2" hidden="1" customWidth="1"/>
    <col min="20" max="20" width="11.75390625" style="2" hidden="1" customWidth="1"/>
    <col min="21" max="21" width="12.125" style="2" hidden="1" customWidth="1"/>
    <col min="22" max="22" width="12.875" style="2" hidden="1" customWidth="1"/>
    <col min="23" max="23" width="10.75390625" style="2" hidden="1" customWidth="1"/>
    <col min="24" max="29" width="9.125" style="2" hidden="1" customWidth="1"/>
    <col min="30" max="240" width="9.125" style="2" customWidth="1"/>
    <col min="241" max="241" width="13.75390625" style="2" customWidth="1"/>
    <col min="242" max="16384" width="9.125" style="2" customWidth="1"/>
  </cols>
  <sheetData>
    <row r="1" spans="1:15" ht="27.75" customHeight="1">
      <c r="A1" s="175" t="s">
        <v>63</v>
      </c>
      <c r="B1" s="175"/>
      <c r="C1" s="175"/>
      <c r="D1" s="175"/>
      <c r="E1" s="175"/>
      <c r="F1" s="175"/>
      <c r="G1" s="175"/>
      <c r="H1" s="175"/>
      <c r="I1" s="175"/>
      <c r="O1" s="2"/>
    </row>
    <row r="2" spans="1:9" ht="27.75" customHeight="1">
      <c r="A2" s="188" t="s">
        <v>3</v>
      </c>
      <c r="B2" s="188"/>
      <c r="C2" s="188"/>
      <c r="D2" s="188"/>
      <c r="E2" s="188"/>
      <c r="F2" s="188"/>
      <c r="G2" s="188"/>
      <c r="H2" s="188"/>
      <c r="I2" s="188"/>
    </row>
    <row r="3" spans="1:9" ht="11.25" customHeight="1">
      <c r="A3" s="189" t="s">
        <v>11</v>
      </c>
      <c r="B3" s="189"/>
      <c r="C3" s="189"/>
      <c r="D3" s="189"/>
      <c r="E3" s="189"/>
      <c r="F3" s="189"/>
      <c r="G3" s="189"/>
      <c r="H3" s="189"/>
      <c r="I3" s="189"/>
    </row>
    <row r="4" spans="1:9" ht="40.5" customHeight="1">
      <c r="A4" s="190" t="s">
        <v>71</v>
      </c>
      <c r="B4" s="191"/>
      <c r="C4" s="191"/>
      <c r="D4" s="191"/>
      <c r="E4" s="191"/>
      <c r="F4" s="191"/>
      <c r="G4" s="191"/>
      <c r="H4" s="191"/>
      <c r="I4" s="191"/>
    </row>
    <row r="5" spans="1:23" ht="15">
      <c r="A5" s="192" t="s">
        <v>18</v>
      </c>
      <c r="B5" s="193"/>
      <c r="C5" s="193"/>
      <c r="D5" s="193"/>
      <c r="E5" s="193"/>
      <c r="F5" s="193"/>
      <c r="G5" s="193"/>
      <c r="H5" s="193"/>
      <c r="I5" s="193"/>
      <c r="J5" s="33"/>
      <c r="K5" s="15"/>
      <c r="L5" s="15"/>
      <c r="M5" s="15"/>
      <c r="N5" s="15"/>
      <c r="R5" s="1"/>
      <c r="S5" s="1"/>
      <c r="T5" s="1"/>
      <c r="U5" s="1"/>
      <c r="V5" s="1"/>
      <c r="W5" s="1"/>
    </row>
    <row r="6" spans="1:23" ht="58.5" customHeight="1" hidden="1">
      <c r="A6" s="181" t="s">
        <v>51</v>
      </c>
      <c r="B6" s="182"/>
      <c r="C6" s="182"/>
      <c r="D6" s="182"/>
      <c r="E6" s="182"/>
      <c r="F6" s="182"/>
      <c r="G6" s="183"/>
      <c r="H6" s="181" t="s">
        <v>52</v>
      </c>
      <c r="I6" s="184"/>
      <c r="J6" s="40"/>
      <c r="K6" s="40"/>
      <c r="L6" s="38"/>
      <c r="M6" s="38"/>
      <c r="N6" s="38"/>
      <c r="R6" s="1"/>
      <c r="S6" s="1"/>
      <c r="T6" s="1"/>
      <c r="U6" s="1"/>
      <c r="V6" s="1"/>
      <c r="W6" s="1"/>
    </row>
    <row r="7" spans="1:28" ht="15" hidden="1">
      <c r="A7" s="185" t="s">
        <v>15</v>
      </c>
      <c r="B7" s="185"/>
      <c r="C7" s="185"/>
      <c r="D7" s="185"/>
      <c r="E7" s="185"/>
      <c r="F7" s="185"/>
      <c r="G7" s="185"/>
      <c r="H7" s="186">
        <v>0.2</v>
      </c>
      <c r="I7" s="186"/>
      <c r="J7" s="55"/>
      <c r="K7" s="32"/>
      <c r="L7" s="32"/>
      <c r="M7" s="32"/>
      <c r="N7" s="32"/>
      <c r="O7" s="32"/>
      <c r="P7" s="2"/>
      <c r="Q7" s="2"/>
      <c r="S7" s="16"/>
      <c r="T7" s="16"/>
      <c r="U7" s="16"/>
      <c r="V7" s="16"/>
      <c r="W7" s="17"/>
      <c r="X7" s="1"/>
      <c r="Y7" s="1"/>
      <c r="AA7" s="1" t="s">
        <v>2</v>
      </c>
      <c r="AB7" s="26" t="s">
        <v>0</v>
      </c>
    </row>
    <row r="8" spans="1:28" ht="15">
      <c r="A8" s="185" t="s">
        <v>4</v>
      </c>
      <c r="B8" s="185"/>
      <c r="C8" s="185"/>
      <c r="D8" s="185"/>
      <c r="E8" s="185"/>
      <c r="F8" s="185"/>
      <c r="G8" s="185"/>
      <c r="H8" s="187">
        <v>1000000</v>
      </c>
      <c r="I8" s="187"/>
      <c r="J8" s="55"/>
      <c r="K8" s="32"/>
      <c r="L8" s="32"/>
      <c r="M8" s="32"/>
      <c r="N8" s="32"/>
      <c r="O8" s="32"/>
      <c r="P8" s="2"/>
      <c r="Q8" s="2"/>
      <c r="W8" s="18"/>
      <c r="X8" s="1"/>
      <c r="Y8" s="1"/>
      <c r="AA8" s="2" t="s">
        <v>14</v>
      </c>
      <c r="AB8" s="26" t="s">
        <v>1</v>
      </c>
    </row>
    <row r="9" spans="1:25" ht="15">
      <c r="A9" s="176" t="s">
        <v>12</v>
      </c>
      <c r="B9" s="176"/>
      <c r="C9" s="176"/>
      <c r="D9" s="176"/>
      <c r="E9" s="176"/>
      <c r="F9" s="176"/>
      <c r="G9" s="176"/>
      <c r="H9" s="177">
        <v>12</v>
      </c>
      <c r="I9" s="177"/>
      <c r="J9" s="55"/>
      <c r="K9" s="32"/>
      <c r="L9" s="32"/>
      <c r="M9" s="32"/>
      <c r="N9" s="32"/>
      <c r="O9" s="32"/>
      <c r="P9" s="2"/>
      <c r="Q9" s="2"/>
      <c r="S9" s="19"/>
      <c r="T9" s="19"/>
      <c r="U9" s="19"/>
      <c r="V9" s="19"/>
      <c r="W9" s="18"/>
      <c r="X9" s="1"/>
      <c r="Y9" s="1"/>
    </row>
    <row r="10" spans="1:25" ht="15">
      <c r="A10" s="169" t="s">
        <v>17</v>
      </c>
      <c r="B10" s="170"/>
      <c r="C10" s="170"/>
      <c r="D10" s="170"/>
      <c r="E10" s="170"/>
      <c r="F10" s="170"/>
      <c r="G10" s="171"/>
      <c r="H10" s="178">
        <v>21.5</v>
      </c>
      <c r="I10" s="178"/>
      <c r="J10" s="55"/>
      <c r="K10" s="32"/>
      <c r="L10" s="32"/>
      <c r="M10" s="32"/>
      <c r="N10" s="32"/>
      <c r="O10" s="32"/>
      <c r="P10" s="2"/>
      <c r="Q10" s="2"/>
      <c r="S10" s="19"/>
      <c r="T10" s="19"/>
      <c r="U10" s="19"/>
      <c r="V10" s="19"/>
      <c r="W10" s="25"/>
      <c r="X10" s="1"/>
      <c r="Y10" s="1"/>
    </row>
    <row r="11" spans="1:28" ht="15" hidden="1">
      <c r="A11" s="169" t="s">
        <v>67</v>
      </c>
      <c r="B11" s="170"/>
      <c r="C11" s="170"/>
      <c r="D11" s="170"/>
      <c r="E11" s="170"/>
      <c r="F11" s="170"/>
      <c r="G11" s="171"/>
      <c r="H11" s="179" t="s">
        <v>69</v>
      </c>
      <c r="I11" s="180"/>
      <c r="J11" s="55"/>
      <c r="K11" s="32"/>
      <c r="L11" s="32"/>
      <c r="M11" s="32"/>
      <c r="N11" s="32"/>
      <c r="O11" s="32"/>
      <c r="P11" s="2"/>
      <c r="Q11" s="2"/>
      <c r="S11" s="19"/>
      <c r="T11" s="19"/>
      <c r="U11" s="19"/>
      <c r="V11" s="19"/>
      <c r="W11" s="25"/>
      <c r="X11" s="1"/>
      <c r="Y11" s="1"/>
      <c r="AB11" s="54" t="s">
        <v>68</v>
      </c>
    </row>
    <row r="12" spans="1:28" ht="24" customHeight="1">
      <c r="A12" s="169" t="s">
        <v>13</v>
      </c>
      <c r="B12" s="170"/>
      <c r="C12" s="170"/>
      <c r="D12" s="170"/>
      <c r="E12" s="170"/>
      <c r="F12" s="170"/>
      <c r="G12" s="171"/>
      <c r="H12" s="172">
        <v>2</v>
      </c>
      <c r="I12" s="172"/>
      <c r="J12" s="160"/>
      <c r="K12" s="166"/>
      <c r="L12" s="166"/>
      <c r="M12" s="166"/>
      <c r="N12" s="166"/>
      <c r="O12" s="166"/>
      <c r="R12" s="1"/>
      <c r="S12" s="1"/>
      <c r="T12" s="1"/>
      <c r="U12" s="1"/>
      <c r="V12" s="1"/>
      <c r="W12" s="20"/>
      <c r="X12" s="1"/>
      <c r="Y12" s="1"/>
      <c r="AA12" s="51"/>
      <c r="AB12" s="54" t="s">
        <v>69</v>
      </c>
    </row>
    <row r="13" spans="1:25" ht="15" hidden="1">
      <c r="A13" s="169" t="str">
        <f>CONCATENATE("Месячный платеж по кредиту, ",L17)</f>
        <v>Месячный платеж по кредиту, </v>
      </c>
      <c r="B13" s="170"/>
      <c r="C13" s="170"/>
      <c r="D13" s="170"/>
      <c r="E13" s="170"/>
      <c r="F13" s="170"/>
      <c r="G13" s="44"/>
      <c r="H13" s="173">
        <f>IF(data=1,sumkred/strok,sumkred*PROC/100/((1-POWER(1+PROC/1200,-strok))*12))</f>
        <v>93353.90958760194</v>
      </c>
      <c r="I13" s="174"/>
      <c r="J13" s="35"/>
      <c r="K13" s="27"/>
      <c r="L13" s="175"/>
      <c r="M13" s="175"/>
      <c r="N13" s="175"/>
      <c r="O13" s="37"/>
      <c r="P13" s="28"/>
      <c r="Q13" s="28"/>
      <c r="R13" s="1"/>
      <c r="S13" s="1"/>
      <c r="T13" s="1"/>
      <c r="U13" s="1"/>
      <c r="V13" s="1"/>
      <c r="W13" s="20"/>
      <c r="X13" s="1"/>
      <c r="Y13" s="1"/>
    </row>
    <row r="14" spans="1:27" ht="15">
      <c r="A14" s="162" t="s">
        <v>53</v>
      </c>
      <c r="B14" s="163"/>
      <c r="C14" s="163"/>
      <c r="D14" s="163"/>
      <c r="E14" s="163"/>
      <c r="F14" s="163"/>
      <c r="G14" s="164"/>
      <c r="H14" s="165">
        <v>0.015</v>
      </c>
      <c r="I14" s="165"/>
      <c r="J14" s="160"/>
      <c r="K14" s="166"/>
      <c r="L14" s="166"/>
      <c r="M14" s="166"/>
      <c r="N14" s="166"/>
      <c r="O14" s="166"/>
      <c r="P14" s="28"/>
      <c r="Q14" s="28"/>
      <c r="R14" s="1"/>
      <c r="S14" s="1"/>
      <c r="T14" s="1"/>
      <c r="U14" s="1"/>
      <c r="V14" s="1"/>
      <c r="W14" s="25"/>
      <c r="X14" s="1"/>
      <c r="Y14" s="1"/>
      <c r="AA14" s="52">
        <v>0.005</v>
      </c>
    </row>
    <row r="15" spans="1:27" ht="15" customHeight="1">
      <c r="A15" s="162" t="s">
        <v>64</v>
      </c>
      <c r="B15" s="163"/>
      <c r="C15" s="163"/>
      <c r="D15" s="163"/>
      <c r="E15" s="163"/>
      <c r="F15" s="163"/>
      <c r="G15" s="164"/>
      <c r="H15" s="167">
        <v>0</v>
      </c>
      <c r="I15" s="168"/>
      <c r="J15" s="159"/>
      <c r="K15" s="160"/>
      <c r="L15" s="160"/>
      <c r="M15" s="160"/>
      <c r="N15" s="160"/>
      <c r="O15" s="160"/>
      <c r="P15" s="28"/>
      <c r="Q15" s="28"/>
      <c r="R15" s="1"/>
      <c r="S15" s="1"/>
      <c r="T15" s="1"/>
      <c r="U15" s="1"/>
      <c r="V15" s="1"/>
      <c r="W15" s="25"/>
      <c r="X15" s="1"/>
      <c r="Y15" s="1"/>
      <c r="AA15" s="52">
        <v>0.007</v>
      </c>
    </row>
    <row r="16" spans="1:27" ht="34.5" customHeight="1">
      <c r="A16" s="154" t="s">
        <v>66</v>
      </c>
      <c r="B16" s="155"/>
      <c r="C16" s="155"/>
      <c r="D16" s="155"/>
      <c r="E16" s="155"/>
      <c r="F16" s="155"/>
      <c r="G16" s="156"/>
      <c r="H16" s="157">
        <v>0.01</v>
      </c>
      <c r="I16" s="158"/>
      <c r="J16" s="159"/>
      <c r="K16" s="160"/>
      <c r="L16" s="160"/>
      <c r="M16" s="160"/>
      <c r="N16" s="160"/>
      <c r="O16" s="160"/>
      <c r="P16" s="28"/>
      <c r="Q16" s="28"/>
      <c r="R16" s="1"/>
      <c r="S16" s="1"/>
      <c r="T16" s="1"/>
      <c r="U16" s="1"/>
      <c r="V16" s="1"/>
      <c r="W16" s="25"/>
      <c r="X16" s="1"/>
      <c r="Y16" s="1"/>
      <c r="AA16" s="51">
        <v>0.01</v>
      </c>
    </row>
    <row r="17" spans="1:23" ht="15.75" thickBot="1">
      <c r="A17" s="21">
        <v>2</v>
      </c>
      <c r="B17" s="1"/>
      <c r="C17" s="1"/>
      <c r="D17" s="1"/>
      <c r="E17" s="1"/>
      <c r="F17" s="1"/>
      <c r="G17" s="1"/>
      <c r="I17" s="34"/>
      <c r="J17" s="34"/>
      <c r="K17" s="34"/>
      <c r="L17" s="161"/>
      <c r="M17" s="161"/>
      <c r="N17" s="161"/>
      <c r="O17" s="161"/>
      <c r="P17" s="34"/>
      <c r="Q17" s="34"/>
      <c r="R17" s="1"/>
      <c r="S17" s="1"/>
      <c r="T17" s="1"/>
      <c r="U17" s="1"/>
      <c r="V17" s="39" t="s">
        <v>16</v>
      </c>
      <c r="W17" s="22"/>
    </row>
    <row r="18" spans="1:22" ht="12.75" customHeight="1" thickBot="1">
      <c r="A18" s="152" t="s">
        <v>22</v>
      </c>
      <c r="B18" s="149" t="s">
        <v>24</v>
      </c>
      <c r="C18" s="150"/>
      <c r="D18" s="151"/>
      <c r="E18" s="149" t="s">
        <v>25</v>
      </c>
      <c r="F18" s="150"/>
      <c r="G18" s="151"/>
      <c r="H18" s="149" t="s">
        <v>26</v>
      </c>
      <c r="I18" s="150"/>
      <c r="J18" s="151"/>
      <c r="K18" s="149" t="s">
        <v>27</v>
      </c>
      <c r="L18" s="150"/>
      <c r="M18" s="151"/>
      <c r="N18" s="149" t="s">
        <v>28</v>
      </c>
      <c r="O18" s="150"/>
      <c r="P18" s="151"/>
      <c r="Q18" s="149" t="s">
        <v>29</v>
      </c>
      <c r="R18" s="150"/>
      <c r="S18" s="151"/>
      <c r="T18" s="149" t="s">
        <v>30</v>
      </c>
      <c r="U18" s="150"/>
      <c r="V18" s="151"/>
    </row>
    <row r="19" spans="1:22" ht="30.75" thickBot="1">
      <c r="A19" s="153"/>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2" ht="15.75" thickTop="1">
      <c r="A20" s="7" t="s">
        <v>19</v>
      </c>
      <c r="B20" s="8">
        <f>sumkred</f>
        <v>1000000</v>
      </c>
      <c r="C20" s="8">
        <f aca="true" t="shared" si="0" ref="C20:C31">IF(data=1,B20*(PROC/36500)*30.42,B20*(PROC/36000)*30)</f>
        <v>17916.666666666664</v>
      </c>
      <c r="D20" s="29">
        <f>IF(data=2,C20,IF(data=1,IF(C20&gt;0,C20+sumproplat,0),IF(B20&gt;sumproplat*2,sumproplat,B20+C20)))</f>
        <v>17916.666666666664</v>
      </c>
      <c r="E20" s="8">
        <f>IF(data=1,IF((B31-sumproplat)&gt;0,B31-sumproplat,0),IF(B31-(sumproplat-C31)&gt;0,B31-(D31-C31),0))</f>
        <v>0</v>
      </c>
      <c r="F20" s="8">
        <f aca="true" t="shared" si="1" ref="F20:F31">IF(data=1,E20*(PROC/36500)*30.42,E20*(PROC/36000)*30)</f>
        <v>0</v>
      </c>
      <c r="G20" s="29">
        <f aca="true" t="shared" si="2" ref="G20:G31">IF(data=1,IF(F20&gt;1,F20+sumproplat,0),IF(E20&gt;sumproplat*2,sumproplat,E20+F20))</f>
        <v>0</v>
      </c>
      <c r="H20" s="8">
        <f>IF(data=1,IF((E31-sumproplat)&gt;0,E31-sumproplat,0),IF(E31-(sumproplat-F31)&gt;0,E31-(G31-F31),0))</f>
        <v>0</v>
      </c>
      <c r="I20" s="8">
        <f aca="true" t="shared" si="3" ref="I20:I31">IF(data=1,H20*(PROC/36500)*30.42,H20*(PROC/36000)*30)</f>
        <v>0</v>
      </c>
      <c r="J20" s="29">
        <f aca="true" t="shared" si="4" ref="J20:J31">IF(data=1,IF(I20&gt;1,I20+sumproplat,0),IF(H20&gt;sumproplat*2,sumproplat,H20+I20))</f>
        <v>0</v>
      </c>
      <c r="K20" s="8">
        <f>IF(data=1,IF((H31-sumproplat)&gt;0,H31-sumproplat,0),IF(H31-(sumproplat-I31)&gt;0,H31-(J31-I31),0))</f>
        <v>0</v>
      </c>
      <c r="L20" s="8">
        <f aca="true" t="shared" si="5" ref="L20:L31">IF(data=1,K20*(PROC/36500)*30.42,K20*(PROC/36000)*30)</f>
        <v>0</v>
      </c>
      <c r="M20" s="29">
        <f aca="true" t="shared" si="6" ref="M20:M31">IF(data=1,IF(L20&gt;1,L20+sumproplat,0),IF(K20&gt;sumproplat*2,sumproplat,K20+L20))</f>
        <v>0</v>
      </c>
      <c r="N20" s="8">
        <f>IF(data=1,IF((K31-sumproplat)&gt;0,K31-sumproplat,0),IF(K31-(sumproplat-L31)&gt;0,K31-(M31-L31),0))</f>
        <v>0</v>
      </c>
      <c r="O20" s="8">
        <f aca="true" t="shared" si="7" ref="O20:O31">IF(data=1,N20*(PROC/36500)*30.42,N20*(PROC/36000)*30)</f>
        <v>0</v>
      </c>
      <c r="P20" s="29">
        <f aca="true" t="shared" si="8" ref="P20:P31">IF(data=1,IF(O20&gt;1,O20+sumproplat,0),IF(N20&gt;sumproplat*2,sumproplat,N20+O20))</f>
        <v>0</v>
      </c>
      <c r="Q20" s="8">
        <f>IF(data=1,IF((N31-sumproplat)&gt;0,N31-sumproplat,0),IF(N31-(sumproplat-O31)&gt;0,N31-(P31-O31),0))</f>
        <v>0</v>
      </c>
      <c r="R20" s="8">
        <f aca="true" t="shared" si="9" ref="R20:R31">IF(data=1,Q20*(PROC/36500)*30.42,Q20*(PROC/36000)*30)</f>
        <v>0</v>
      </c>
      <c r="S20" s="29">
        <f aca="true" t="shared" si="10" ref="S20:S31">IF(data=1,IF(R20&gt;1,R20+sumproplat,0),IF(Q20&gt;sumproplat*2,sumproplat,Q20+R20))</f>
        <v>0</v>
      </c>
      <c r="T20" s="8">
        <f>IF(data=1,IF((Q31-sumproplat)&gt;0,Q31-sumproplat,0),IF(Q31-(sumproplat-R31)&gt;0,Q31-(S31-R31),0))</f>
        <v>0</v>
      </c>
      <c r="U20" s="8">
        <f aca="true" t="shared" si="11" ref="U20:U31">IF(data=1,T20*(PROC/36500)*30.42,T20*(PROC/36000)*30)</f>
        <v>0</v>
      </c>
      <c r="V20" s="29">
        <f aca="true" t="shared" si="12" ref="V20:V31">IF(data=1,IF(U20&gt;1,U20+sumproplat,0),IF(T20&gt;sumproplat*2,sumproplat,T20+U20))</f>
        <v>0</v>
      </c>
    </row>
    <row r="21" spans="1:22" ht="15">
      <c r="A21" s="7" t="s">
        <v>20</v>
      </c>
      <c r="B21" s="9">
        <f>IF(data=1,IF((B20-sumproplat)&gt;0,B20-sumproplat,0),IF(B20-(sumproplat-C20)&gt;0,B20-(D20-C20),0))</f>
        <v>1000000</v>
      </c>
      <c r="C21" s="9">
        <f t="shared" si="0"/>
        <v>17916.666666666664</v>
      </c>
      <c r="D21" s="29">
        <f aca="true" t="shared" si="13" ref="D21:D31">IF(data=1,IF(C21&gt;1,C21+sumproplat,0),IF(B21&gt;sumproplat*2,sumproplat,B21+C21))</f>
        <v>93353.90958760194</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2" ht="15">
      <c r="A22" s="7" t="s">
        <v>21</v>
      </c>
      <c r="B22" s="9">
        <f aca="true" t="shared" si="14" ref="B22:B31">IF(data=1,IF((B21-sumproplat)&gt;0,B21-sumproplat,0),IF(B21-(sumproplat-C21)&gt;0,B21-(D21-C21),0))</f>
        <v>924562.7570790647</v>
      </c>
      <c r="C22" s="9">
        <f t="shared" si="0"/>
        <v>16565.082730999908</v>
      </c>
      <c r="D22" s="29">
        <f t="shared" si="13"/>
        <v>93353.90958760194</v>
      </c>
      <c r="E22" s="9">
        <f aca="true" t="shared" si="15" ref="E22:E31">IF(data=1,IF((E21-sumproplat)&gt;0,E21-sumproplat,0),IF(E21-(sumproplat-F21)&gt;0,E21-(G21-F21),0))</f>
        <v>0</v>
      </c>
      <c r="F22" s="9">
        <f t="shared" si="1"/>
        <v>0</v>
      </c>
      <c r="G22" s="29">
        <f t="shared" si="2"/>
        <v>0</v>
      </c>
      <c r="H22" s="9">
        <f aca="true" t="shared" si="16" ref="H22:H31">IF(data=1,IF((H21-sumproplat)&gt;0,H21-sumproplat,0),IF(H21-(sumproplat-I21)&gt;0,H21-(J21-I21),0))</f>
        <v>0</v>
      </c>
      <c r="I22" s="9">
        <f t="shared" si="3"/>
        <v>0</v>
      </c>
      <c r="J22" s="29">
        <f t="shared" si="4"/>
        <v>0</v>
      </c>
      <c r="K22" s="9">
        <f aca="true" t="shared" si="17" ref="K22:K31">IF(data=1,IF((K21-sumproplat)&gt;0,K21-sumproplat,0),IF(K21-(sumproplat-L21)&gt;0,K21-(M21-L21),0))</f>
        <v>0</v>
      </c>
      <c r="L22" s="9">
        <f t="shared" si="5"/>
        <v>0</v>
      </c>
      <c r="M22" s="29">
        <f t="shared" si="6"/>
        <v>0</v>
      </c>
      <c r="N22" s="9">
        <f aca="true" t="shared" si="18" ref="N22:N31">IF(data=1,IF((N21-sumproplat)&gt;0,N21-sumproplat,0),IF(N21-(sumproplat-O21)&gt;0,N21-(P21-O21),0))</f>
        <v>0</v>
      </c>
      <c r="O22" s="9">
        <f t="shared" si="7"/>
        <v>0</v>
      </c>
      <c r="P22" s="29">
        <f t="shared" si="8"/>
        <v>0</v>
      </c>
      <c r="Q22" s="9">
        <f aca="true" t="shared" si="19" ref="Q22:Q31">IF(data=1,IF((Q21-sumproplat)&gt;0,Q21-sumproplat,0),IF(Q21-(sumproplat-R21)&gt;0,Q21-(S21-R21),0))</f>
        <v>0</v>
      </c>
      <c r="R22" s="9">
        <f t="shared" si="9"/>
        <v>0</v>
      </c>
      <c r="S22" s="29">
        <f t="shared" si="10"/>
        <v>0</v>
      </c>
      <c r="T22" s="9">
        <f aca="true" t="shared" si="20" ref="T22:T31">IF(data=1,IF((T21-sumproplat)&gt;0,T21-sumproplat,0),IF(T21-(sumproplat-U21)&gt;0,T21-(V21-U21),0))</f>
        <v>0</v>
      </c>
      <c r="U22" s="9">
        <f t="shared" si="11"/>
        <v>0</v>
      </c>
      <c r="V22" s="29">
        <f t="shared" si="12"/>
        <v>0</v>
      </c>
    </row>
    <row r="23" spans="1:22" ht="15">
      <c r="A23" s="7" t="s">
        <v>54</v>
      </c>
      <c r="B23" s="9">
        <f t="shared" si="14"/>
        <v>847773.9302224626</v>
      </c>
      <c r="C23" s="9">
        <f t="shared" si="0"/>
        <v>15189.282916485789</v>
      </c>
      <c r="D23" s="29">
        <f t="shared" si="13"/>
        <v>93353.90958760194</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2" ht="15">
      <c r="A24" s="7" t="s">
        <v>55</v>
      </c>
      <c r="B24" s="9">
        <f t="shared" si="14"/>
        <v>769609.3035513465</v>
      </c>
      <c r="C24" s="9">
        <f t="shared" si="0"/>
        <v>13788.833355294959</v>
      </c>
      <c r="D24" s="29">
        <f t="shared" si="13"/>
        <v>93353.90958760194</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2" ht="15">
      <c r="A25" s="7" t="s">
        <v>56</v>
      </c>
      <c r="B25" s="9">
        <f t="shared" si="14"/>
        <v>690044.2273190395</v>
      </c>
      <c r="C25" s="9">
        <f t="shared" si="0"/>
        <v>12363.29240613279</v>
      </c>
      <c r="D25" s="29">
        <f t="shared" si="13"/>
        <v>93353.90958760194</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2" ht="14.25" customHeight="1">
      <c r="A26" s="7" t="s">
        <v>57</v>
      </c>
      <c r="B26" s="9">
        <f t="shared" si="14"/>
        <v>609053.6101375704</v>
      </c>
      <c r="C26" s="9">
        <f t="shared" si="0"/>
        <v>10912.210514964801</v>
      </c>
      <c r="D26" s="29">
        <f t="shared" si="13"/>
        <v>93353.90958760194</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2" ht="15">
      <c r="A27" s="7" t="s">
        <v>58</v>
      </c>
      <c r="B27" s="9">
        <f t="shared" si="14"/>
        <v>526611.9110649333</v>
      </c>
      <c r="C27" s="9">
        <f t="shared" si="0"/>
        <v>9435.13007324672</v>
      </c>
      <c r="D27" s="29">
        <f t="shared" si="13"/>
        <v>93353.90958760194</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2" ht="15">
      <c r="A28" s="7" t="s">
        <v>59</v>
      </c>
      <c r="B28" s="9">
        <f t="shared" si="14"/>
        <v>442693.13155057805</v>
      </c>
      <c r="C28" s="9">
        <f t="shared" si="0"/>
        <v>7931.5852736145225</v>
      </c>
      <c r="D28" s="29">
        <f t="shared" si="13"/>
        <v>93353.90958760194</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2" ht="15">
      <c r="A29" s="7" t="s">
        <v>60</v>
      </c>
      <c r="B29" s="9">
        <f t="shared" si="14"/>
        <v>357270.80723659066</v>
      </c>
      <c r="C29" s="9">
        <f t="shared" si="0"/>
        <v>6401.101962988916</v>
      </c>
      <c r="D29" s="29">
        <f t="shared" si="13"/>
        <v>93353.90958760194</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2" ht="15">
      <c r="A30" s="7" t="s">
        <v>61</v>
      </c>
      <c r="B30" s="9">
        <f t="shared" si="14"/>
        <v>270317.9996119776</v>
      </c>
      <c r="C30" s="9">
        <f t="shared" si="0"/>
        <v>4843.197493047932</v>
      </c>
      <c r="D30" s="29">
        <f t="shared" si="13"/>
        <v>93353.90958760194</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2" ht="15.75" thickBot="1">
      <c r="A31" s="7" t="s">
        <v>62</v>
      </c>
      <c r="B31" s="10">
        <f t="shared" si="14"/>
        <v>181807.2875174236</v>
      </c>
      <c r="C31" s="10">
        <f t="shared" si="0"/>
        <v>3257.380568020506</v>
      </c>
      <c r="D31" s="29">
        <f t="shared" si="13"/>
        <v>185064.6680854441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2" ht="16.5" thickBot="1" thickTop="1">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22" ht="12.75" customHeight="1" hidden="1" thickBot="1">
      <c r="A33" s="152" t="s">
        <v>22</v>
      </c>
      <c r="B33" s="48" t="s">
        <v>31</v>
      </c>
      <c r="C33" s="49"/>
      <c r="D33" s="50"/>
      <c r="E33" s="149" t="s">
        <v>32</v>
      </c>
      <c r="F33" s="150"/>
      <c r="G33" s="151"/>
      <c r="H33" s="149" t="s">
        <v>33</v>
      </c>
      <c r="I33" s="150"/>
      <c r="J33" s="151"/>
      <c r="K33" s="149" t="s">
        <v>34</v>
      </c>
      <c r="L33" s="150"/>
      <c r="M33" s="151"/>
      <c r="N33" s="149" t="s">
        <v>35</v>
      </c>
      <c r="O33" s="150"/>
      <c r="P33" s="151"/>
      <c r="Q33" s="149" t="s">
        <v>36</v>
      </c>
      <c r="R33" s="150"/>
      <c r="S33" s="151"/>
      <c r="T33" s="149" t="s">
        <v>37</v>
      </c>
      <c r="U33" s="150"/>
      <c r="V33" s="151"/>
    </row>
    <row r="34" spans="1:22" ht="30.75" hidden="1" thickBot="1">
      <c r="A34" s="153"/>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22" ht="15.75" hidden="1" thickTop="1">
      <c r="A35" s="7" t="s">
        <v>19</v>
      </c>
      <c r="B35" s="8">
        <f>IF(data=1,IF((T31-sumproplat)&gt;0,T31-sumproplat,0),IF(T31-(sumproplat-U31)&gt;0,T31-(V31-U31),0))</f>
        <v>0</v>
      </c>
      <c r="C35" s="8">
        <f aca="true" t="shared" si="21" ref="C35:C46">IF(data=1,B35*(PROC/36500)*30.42,B35*(PROC/36000)*30)</f>
        <v>0</v>
      </c>
      <c r="D35" s="29">
        <f aca="true" t="shared" si="22" ref="D35:D46">IF(data=1,IF(C35&gt;1,C35+sumproplat,0),IF(B35&gt;sumproplat*2,sumproplat,B35+C35))</f>
        <v>0</v>
      </c>
      <c r="E35" s="8">
        <f>IF(data=1,IF((B46-sumproplat)&gt;0,B46-sumproplat,0),IF(B46-(sumproplat-C46)&gt;0,B46-(D46-C46),0))</f>
        <v>0</v>
      </c>
      <c r="F35" s="8">
        <f aca="true" t="shared" si="23" ref="F35:F46">IF(data=1,E35*(PROC/36500)*30.42,E35*(PROC/36000)*30)</f>
        <v>0</v>
      </c>
      <c r="G35" s="29">
        <f aca="true" t="shared" si="24" ref="G35:G46">IF(data=1,IF(F35&gt;1,F35+sumproplat,0),IF(E35&gt;sumproplat*2,sumproplat,E35+F35))</f>
        <v>0</v>
      </c>
      <c r="H35" s="8">
        <f>IF(data=1,IF((E46-sumproplat)&gt;0,E46-sumproplat,0),IF(E46-(sumproplat-F46)&gt;0,E46-(G46-F46),0))</f>
        <v>0</v>
      </c>
      <c r="I35" s="8">
        <f aca="true" t="shared" si="25" ref="I35:I46">IF(data=1,H35*(PROC/36500)*30.42,H35*(PROC/36000)*30)</f>
        <v>0</v>
      </c>
      <c r="J35" s="29">
        <f aca="true" t="shared" si="26" ref="J35:J46">IF(data=1,IF(I35&gt;1,I35+sumproplat,0),IF(H35&gt;sumproplat*2,sumproplat,H35+I35))</f>
        <v>0</v>
      </c>
      <c r="K35" s="8">
        <f>IF(data=1,IF((H46-sumproplat)&gt;0,H46-sumproplat,0),IF(H46-(sumproplat-I46)&gt;0,H46-(J46-I46),0))</f>
        <v>0</v>
      </c>
      <c r="L35" s="8">
        <f aca="true" t="shared" si="27" ref="L35:L46">IF(data=1,K35*(PROC/36500)*30.42,K35*(PROC/36000)*30)</f>
        <v>0</v>
      </c>
      <c r="M35" s="29">
        <f aca="true" t="shared" si="28" ref="M35:M46">IF(data=1,IF(L35&gt;1,L35+sumproplat,0),IF(K35&gt;sumproplat*2,sumproplat,K35+L35))</f>
        <v>0</v>
      </c>
      <c r="N35" s="8">
        <f>IF(data=1,IF((K46-sumproplat)&gt;0,K46-sumproplat,0),IF(K46-(sumproplat-L46)&gt;0,K46-(M46-L46),0))</f>
        <v>0</v>
      </c>
      <c r="O35" s="8">
        <f aca="true" t="shared" si="29" ref="O35:O46">IF(data=1,N35*(PROC/36500)*30.42,N35*(PROC/36000)*30)</f>
        <v>0</v>
      </c>
      <c r="P35" s="29">
        <f aca="true" t="shared" si="30" ref="P35:P46">IF(data=1,IF(O35&gt;1,O35+sumproplat,0),IF(N35&gt;sumproplat*2,sumproplat,N35+O35))</f>
        <v>0</v>
      </c>
      <c r="Q35" s="8">
        <f>IF(data=1,IF((N46-sumproplat)&gt;0,N46-sumproplat,0),IF(N46-(sumproplat-O46)&gt;0,N46-(P46-O46),0))</f>
        <v>0</v>
      </c>
      <c r="R35" s="8">
        <f aca="true" t="shared" si="31" ref="R35:R46">IF(data=1,Q35*(PROC/36500)*30.42,Q35*(PROC/36000)*30)</f>
        <v>0</v>
      </c>
      <c r="S35" s="29">
        <f aca="true" t="shared" si="32" ref="S35:S46">IF(data=1,IF(R35&gt;1,R35+sumproplat,0),IF(Q35&gt;sumproplat*2,sumproplat,Q35+R35))</f>
        <v>0</v>
      </c>
      <c r="T35" s="8">
        <f>IF(data=1,IF((Q46-sumproplat)&gt;0,Q46-sumproplat,0),IF(Q46-(sumproplat-R46)&gt;0,Q46-(S46-R46),0))</f>
        <v>0</v>
      </c>
      <c r="U35" s="8">
        <f aca="true" t="shared" si="33" ref="U35:U46">IF(data=1,T35*(PROC/36500)*30.42,T35*(PROC/36000)*30)</f>
        <v>0</v>
      </c>
      <c r="V35" s="29">
        <f aca="true" t="shared" si="34" ref="V35:V46">IF(data=1,IF(U35&gt;1,U35+sumproplat,0),IF(T35&gt;sumproplat*2,sumproplat,T35+U35))</f>
        <v>0</v>
      </c>
    </row>
    <row r="36" spans="1:22" ht="15" hidden="1">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22" ht="15" hidden="1">
      <c r="A37" s="7" t="s">
        <v>21</v>
      </c>
      <c r="B37" s="9">
        <f aca="true" t="shared" si="35" ref="B37:B46">IF(data=1,IF((B36-sumproplat)&gt;0,B36-sumproplat,0),IF(B36-(sumproplat-C36)&gt;0,B36-(D36-C36),0))</f>
        <v>0</v>
      </c>
      <c r="C37" s="9">
        <f t="shared" si="21"/>
        <v>0</v>
      </c>
      <c r="D37" s="29">
        <f t="shared" si="22"/>
        <v>0</v>
      </c>
      <c r="E37" s="9">
        <f aca="true" t="shared" si="36" ref="E37:E46">IF(data=1,IF((E36-sumproplat)&gt;0,E36-sumproplat,0),IF(E36-(sumproplat-F36)&gt;0,E36-(G36-F36),0))</f>
        <v>0</v>
      </c>
      <c r="F37" s="9">
        <f t="shared" si="23"/>
        <v>0</v>
      </c>
      <c r="G37" s="29">
        <f t="shared" si="24"/>
        <v>0</v>
      </c>
      <c r="H37" s="9">
        <f aca="true" t="shared" si="37" ref="H37:H46">IF(data=1,IF((H36-sumproplat)&gt;0,H36-sumproplat,0),IF(H36-(sumproplat-I36)&gt;0,H36-(J36-I36),0))</f>
        <v>0</v>
      </c>
      <c r="I37" s="9">
        <f t="shared" si="25"/>
        <v>0</v>
      </c>
      <c r="J37" s="29">
        <f t="shared" si="26"/>
        <v>0</v>
      </c>
      <c r="K37" s="9">
        <f aca="true" t="shared" si="38" ref="K37:K46">IF(data=1,IF((K36-sumproplat)&gt;0,K36-sumproplat,0),IF(K36-(sumproplat-L36)&gt;0,K36-(M36-L36),0))</f>
        <v>0</v>
      </c>
      <c r="L37" s="9">
        <f t="shared" si="27"/>
        <v>0</v>
      </c>
      <c r="M37" s="29">
        <f t="shared" si="28"/>
        <v>0</v>
      </c>
      <c r="N37" s="9">
        <f aca="true" t="shared" si="39" ref="N37:N46">IF(data=1,IF((N36-sumproplat)&gt;0,N36-sumproplat,0),IF(N36-(sumproplat-O36)&gt;0,N36-(P36-O36),0))</f>
        <v>0</v>
      </c>
      <c r="O37" s="9">
        <f t="shared" si="29"/>
        <v>0</v>
      </c>
      <c r="P37" s="29">
        <f t="shared" si="30"/>
        <v>0</v>
      </c>
      <c r="Q37" s="9">
        <f aca="true" t="shared" si="40" ref="Q37:Q46">IF(data=1,IF((Q36-sumproplat)&gt;0,Q36-sumproplat,0),IF(Q36-(sumproplat-R36)&gt;0,Q36-(S36-R36),0))</f>
        <v>0</v>
      </c>
      <c r="R37" s="9">
        <f t="shared" si="31"/>
        <v>0</v>
      </c>
      <c r="S37" s="29">
        <f t="shared" si="32"/>
        <v>0</v>
      </c>
      <c r="T37" s="9">
        <f aca="true" t="shared" si="41" ref="T37:T46">IF(data=1,IF((T36-sumproplat)&gt;0,T36-sumproplat,0),IF(T36-(sumproplat-U36)&gt;0,T36-(V36-U36),0))</f>
        <v>0</v>
      </c>
      <c r="U37" s="9">
        <f t="shared" si="33"/>
        <v>0</v>
      </c>
      <c r="V37" s="29">
        <f t="shared" si="34"/>
        <v>0</v>
      </c>
    </row>
    <row r="38" spans="1:22" ht="15" hidden="1">
      <c r="A38" s="7" t="s">
        <v>54</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22" ht="15" hidden="1">
      <c r="A39" s="7" t="s">
        <v>55</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22" ht="15" hidden="1">
      <c r="A40" s="7" t="s">
        <v>56</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22" ht="15" hidden="1">
      <c r="A41" s="7" t="s">
        <v>57</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22" ht="15" hidden="1">
      <c r="A42" s="7" t="s">
        <v>58</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22" ht="15" hidden="1">
      <c r="A43" s="7" t="s">
        <v>59</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22" ht="15" hidden="1">
      <c r="A44" s="7" t="s">
        <v>60</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22" ht="15" hidden="1">
      <c r="A45" s="7" t="s">
        <v>61</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22" ht="15.75" hidden="1" thickBot="1">
      <c r="A46" s="7" t="s">
        <v>62</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22" ht="16.5" hidden="1" thickBot="1" thickTop="1">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hidden="1" thickBot="1">
      <c r="A48" s="152" t="s">
        <v>22</v>
      </c>
      <c r="B48" s="149" t="s">
        <v>38</v>
      </c>
      <c r="C48" s="150"/>
      <c r="D48" s="151"/>
      <c r="E48" s="149" t="s">
        <v>39</v>
      </c>
      <c r="F48" s="150"/>
      <c r="G48" s="151"/>
      <c r="H48" s="149" t="s">
        <v>40</v>
      </c>
      <c r="I48" s="150"/>
      <c r="J48" s="151"/>
      <c r="K48" s="149" t="s">
        <v>41</v>
      </c>
      <c r="L48" s="150"/>
      <c r="M48" s="151"/>
      <c r="N48" s="149" t="s">
        <v>42</v>
      </c>
      <c r="O48" s="150"/>
      <c r="P48" s="151"/>
      <c r="Q48" s="48" t="s">
        <v>43</v>
      </c>
      <c r="R48" s="49"/>
      <c r="S48" s="50"/>
      <c r="T48" s="149" t="s">
        <v>44</v>
      </c>
      <c r="U48" s="150"/>
      <c r="V48" s="151"/>
      <c r="X48" s="13"/>
      <c r="Y48" s="13"/>
      <c r="Z48" s="13"/>
      <c r="AA48" s="13"/>
      <c r="AB48" s="13"/>
      <c r="AC48" s="13"/>
      <c r="AD48" s="13"/>
      <c r="AE48" s="13"/>
      <c r="AF48" s="13"/>
      <c r="AG48" s="13"/>
      <c r="AH48" s="13"/>
      <c r="AI48" s="13"/>
      <c r="AJ48" s="13"/>
    </row>
    <row r="49" spans="1:36" ht="30.75" hidden="1" thickBot="1">
      <c r="A49" s="153"/>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hidden="1" thickTop="1">
      <c r="A50" s="7" t="s">
        <v>19</v>
      </c>
      <c r="B50" s="8">
        <f>IF(data=1,IF((T46-sumproplat)&gt;0,T46-sumproplat,0),IF(T46-(sumproplat-U46)&gt;0,T46-(V46-U46),0))</f>
        <v>0</v>
      </c>
      <c r="C50" s="8">
        <f aca="true" t="shared" si="42" ref="C50:C61">IF(data=1,B50*(PROC/36500)*30.42,B50*(PROC/36000)*30)</f>
        <v>0</v>
      </c>
      <c r="D50" s="29">
        <f aca="true" t="shared" si="43" ref="D50:D61">IF(data=1,IF(C50&gt;1,C50+sumproplat,0),IF(B50&gt;sumproplat*2,sumproplat,B50+C50))</f>
        <v>0</v>
      </c>
      <c r="E50" s="8">
        <f>IF(data=1,IF((B61-sumproplat)&gt;0,B61-sumproplat,0),IF(B61-(sumproplat-C61)&gt;0,B61-(D61-C61),0))</f>
        <v>0</v>
      </c>
      <c r="F50" s="8">
        <f aca="true" t="shared" si="44" ref="F50:F61">IF(data=1,E50*(PROC/36500)*30.42,E50*(PROC/36000)*30)</f>
        <v>0</v>
      </c>
      <c r="G50" s="29">
        <f aca="true" t="shared" si="45" ref="G50:G61">IF(data=1,IF(F50&gt;1,F50+sumproplat,0),IF(E50&gt;sumproplat*2,sumproplat,E50+F50))</f>
        <v>0</v>
      </c>
      <c r="H50" s="8">
        <f>IF(data=1,IF((E61-sumproplat)&gt;0,E61-sumproplat,0),IF(E61-(sumproplat-F61)&gt;0,E61-(G61-F61),0))</f>
        <v>0</v>
      </c>
      <c r="I50" s="8">
        <f aca="true" t="shared" si="46" ref="I50:I61">IF(data=1,H50*(PROC/36500)*30.42,H50*(PROC/36000)*30)</f>
        <v>0</v>
      </c>
      <c r="J50" s="29">
        <f aca="true" t="shared" si="47" ref="J50:J61">IF(data=1,IF(I50&gt;1,I50+sumproplat,0),IF(H50&gt;sumproplat*2,sumproplat,H50+I50))</f>
        <v>0</v>
      </c>
      <c r="K50" s="8">
        <f>IF(data=1,IF((H61-sumproplat)&gt;0,H61-sumproplat,0),IF(H61-(sumproplat-I61)&gt;0,H61-(J61-I61),0))</f>
        <v>0</v>
      </c>
      <c r="L50" s="8">
        <f aca="true" t="shared" si="48" ref="L50:L61">IF(data=1,K50*(PROC/36500)*30.42,K50*(PROC/36000)*30)</f>
        <v>0</v>
      </c>
      <c r="M50" s="29">
        <f aca="true" t="shared" si="49" ref="M50:M61">IF(data=1,IF(L50&gt;1,L50+sumproplat,0),IF(K50&gt;sumproplat*2,sumproplat,K50+L50))</f>
        <v>0</v>
      </c>
      <c r="N50" s="8">
        <f>IF(data=1,IF((K61-sumproplat)&gt;0,K61-sumproplat,0),IF(K61-(sumproplat-L61)&gt;0,K61-(M61-L61),0))</f>
        <v>0</v>
      </c>
      <c r="O50" s="8">
        <f aca="true" t="shared" si="50" ref="O50:O61">IF(data=1,N50*(PROC/36500)*30.42,N50*(PROC/36000)*30)</f>
        <v>0</v>
      </c>
      <c r="P50" s="29">
        <f aca="true" t="shared" si="51" ref="P50:P61">IF(data=1,IF(O50&gt;1,O50+sumproplat,0),IF(N50&gt;sumproplat*2,sumproplat,N50+O50))</f>
        <v>0</v>
      </c>
      <c r="Q50" s="8">
        <f>IF(data=1,IF((N61-sumproplat)&gt;0,N61-sumproplat,0),IF(N61-(sumproplat-O61)&gt;0,N61-(P61-O61),0))</f>
        <v>0</v>
      </c>
      <c r="R50" s="8">
        <f aca="true" t="shared" si="52" ref="R50:R61">IF(data=1,Q50*(PROC/36500)*30.42,Q50*(PROC/36000)*30)</f>
        <v>0</v>
      </c>
      <c r="S50" s="29">
        <f aca="true" t="shared" si="53" ref="S50:S61">IF(data=1,IF(R50&gt;1,R50+sumproplat,0),IF(Q50&gt;sumproplat*2,sumproplat,Q50+R50))</f>
        <v>0</v>
      </c>
      <c r="T50" s="8">
        <f>IF(data=1,IF((Q61-sumproplat)&gt;0,Q61-sumproplat,0),IF(Q61-(sumproplat-R61)&gt;0,Q61-(S61-R61),0))</f>
        <v>0</v>
      </c>
      <c r="U50" s="8">
        <f aca="true" t="shared" si="54" ref="U50:U61">IF(data=1,T50*(PROC/36500)*30.42,T50*(PROC/36000)*30)</f>
        <v>0</v>
      </c>
      <c r="V50" s="29">
        <f aca="true" t="shared" si="55" ref="V50:V61">IF(data=1,IF(U50&gt;1,U50+sumproplat,0),IF(T50&gt;sumproplat*2,sumproplat,T50+U50))</f>
        <v>0</v>
      </c>
      <c r="W50" s="13"/>
      <c r="X50" s="13"/>
      <c r="Y50" s="13"/>
      <c r="Z50" s="13"/>
      <c r="AA50" s="13"/>
      <c r="AB50" s="13"/>
      <c r="AC50" s="13"/>
      <c r="AD50" s="13"/>
      <c r="AE50" s="13"/>
      <c r="AF50" s="13"/>
      <c r="AG50" s="13"/>
      <c r="AH50" s="13"/>
      <c r="AI50" s="13"/>
      <c r="AJ50" s="13"/>
    </row>
    <row r="51" spans="1:36" ht="15" hidden="1">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t="15" hidden="1">
      <c r="A52" s="7" t="s">
        <v>21</v>
      </c>
      <c r="B52" s="9">
        <f aca="true" t="shared" si="56" ref="B52:B61">IF(data=1,IF((B51-sumproplat)&gt;0,B51-sumproplat,0),IF(B51-(sumproplat-C51)&gt;0,B51-(D51-C51),0))</f>
        <v>0</v>
      </c>
      <c r="C52" s="9">
        <f t="shared" si="42"/>
        <v>0</v>
      </c>
      <c r="D52" s="29">
        <f t="shared" si="43"/>
        <v>0</v>
      </c>
      <c r="E52" s="9">
        <f aca="true" t="shared" si="57" ref="E52:E61">IF(data=1,IF((E51-sumproplat)&gt;0,E51-sumproplat,0),IF(E51-(sumproplat-F51)&gt;0,E51-(G51-F51),0))</f>
        <v>0</v>
      </c>
      <c r="F52" s="9">
        <f t="shared" si="44"/>
        <v>0</v>
      </c>
      <c r="G52" s="29">
        <f t="shared" si="45"/>
        <v>0</v>
      </c>
      <c r="H52" s="9">
        <f aca="true" t="shared" si="58" ref="H52:H61">IF(data=1,IF((H51-sumproplat)&gt;0,H51-sumproplat,0),IF(H51-(sumproplat-I51)&gt;0,H51-(J51-I51),0))</f>
        <v>0</v>
      </c>
      <c r="I52" s="9">
        <f t="shared" si="46"/>
        <v>0</v>
      </c>
      <c r="J52" s="29">
        <f t="shared" si="47"/>
        <v>0</v>
      </c>
      <c r="K52" s="9">
        <f aca="true" t="shared" si="59" ref="K52:K61">IF(data=1,IF((K51-sumproplat)&gt;0,K51-sumproplat,0),IF(K51-(sumproplat-L51)&gt;0,K51-(M51-L51),0))</f>
        <v>0</v>
      </c>
      <c r="L52" s="9">
        <f t="shared" si="48"/>
        <v>0</v>
      </c>
      <c r="M52" s="29">
        <f t="shared" si="49"/>
        <v>0</v>
      </c>
      <c r="N52" s="9">
        <f aca="true" t="shared" si="60" ref="N52:N61">IF(data=1,IF((N51-sumproplat)&gt;0,N51-sumproplat,0),IF(N51-(sumproplat-O51)&gt;0,N51-(P51-O51),0))</f>
        <v>0</v>
      </c>
      <c r="O52" s="9">
        <f t="shared" si="50"/>
        <v>0</v>
      </c>
      <c r="P52" s="29">
        <f t="shared" si="51"/>
        <v>0</v>
      </c>
      <c r="Q52" s="9">
        <f aca="true" t="shared" si="61" ref="Q52:Q60">IF(data=1,IF((Q51-sumproplat)&gt;0,Q51-sumproplat,0),IF(Q51-(sumproplat-R51)&gt;0,Q51-(S51-R51),0))</f>
        <v>0</v>
      </c>
      <c r="R52" s="9">
        <f t="shared" si="52"/>
        <v>0</v>
      </c>
      <c r="S52" s="29">
        <f t="shared" si="53"/>
        <v>0</v>
      </c>
      <c r="T52" s="9">
        <f aca="true" t="shared" si="62" ref="T52:T61">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t="15" hidden="1">
      <c r="A53" s="7" t="s">
        <v>54</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t="15" hidden="1">
      <c r="A54" s="7" t="s">
        <v>55</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t="15" hidden="1">
      <c r="A55" s="7" t="s">
        <v>56</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t="15" hidden="1">
      <c r="A56" s="7" t="s">
        <v>57</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t="15" hidden="1">
      <c r="A57" s="7" t="s">
        <v>58</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t="15" hidden="1">
      <c r="A58" s="7" t="s">
        <v>59</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t="15" hidden="1">
      <c r="A59" s="7" t="s">
        <v>60</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t="15" hidden="1">
      <c r="A60" s="7" t="s">
        <v>61</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hidden="1" thickBot="1">
      <c r="A61" s="7" t="s">
        <v>62</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hidden="1" thickBot="1" thickTop="1">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24" ht="1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11" ht="30.75" customHeight="1">
      <c r="A64" s="141" t="s">
        <v>65</v>
      </c>
      <c r="B64" s="141"/>
      <c r="C64" s="141"/>
      <c r="D64" s="141"/>
      <c r="E64" s="141"/>
      <c r="F64" s="141"/>
      <c r="G64" s="141"/>
      <c r="H64" s="141"/>
      <c r="I64" s="45">
        <f>sumkred*H14+H15+sumkred*H16+C32+F32+I32+L32+O32+R32+U32+C47+F47+I47+L47+O47+R47+U47+C62+F62+I62+L62+O62+R62+U62</f>
        <v>161520.43062813018</v>
      </c>
      <c r="J64" s="46"/>
      <c r="K64" s="46"/>
    </row>
    <row r="65" spans="1:11" ht="29.25" customHeight="1">
      <c r="A65" s="141" t="s">
        <v>5</v>
      </c>
      <c r="B65" s="141"/>
      <c r="C65" s="141"/>
      <c r="D65" s="141"/>
      <c r="E65" s="141"/>
      <c r="F65" s="141"/>
      <c r="G65" s="141"/>
      <c r="H65" s="141"/>
      <c r="I65" s="45">
        <f>sumkred*H14+H15+sumkred*H16+D32+G32+J32+M32+P32+S32+V32+D47+G47+J47+M47+P47+S47+V47+D62+G62+J62+M62+P62+S62+V62</f>
        <v>1161520.43062813</v>
      </c>
      <c r="J65" s="46"/>
      <c r="K65" s="46"/>
    </row>
    <row r="66" spans="1:11" ht="25.5" customHeight="1">
      <c r="A66" s="146" t="s">
        <v>48</v>
      </c>
      <c r="B66" s="146"/>
      <c r="C66" s="146"/>
      <c r="D66" s="146"/>
      <c r="E66" s="146"/>
      <c r="F66" s="146"/>
      <c r="G66" s="146"/>
      <c r="H66" s="146"/>
      <c r="I66" s="47">
        <f>_XLL.ЧИСТВНДОХ(C76:C316,B76:B316)</f>
        <v>0.2923716366291046</v>
      </c>
      <c r="J66" s="46"/>
      <c r="K66" s="46"/>
    </row>
    <row r="67" spans="1:11" ht="45.75" customHeight="1">
      <c r="A67" s="141" t="s">
        <v>6</v>
      </c>
      <c r="B67" s="141"/>
      <c r="C67" s="141"/>
      <c r="D67" s="141"/>
      <c r="E67" s="141"/>
      <c r="F67" s="141"/>
      <c r="G67" s="141"/>
      <c r="H67" s="141"/>
      <c r="I67" s="141"/>
      <c r="J67" s="147"/>
      <c r="K67" s="147"/>
    </row>
    <row r="68" spans="1:11" ht="63" customHeight="1">
      <c r="A68" s="148" t="s">
        <v>7</v>
      </c>
      <c r="B68" s="148"/>
      <c r="C68" s="148"/>
      <c r="D68" s="148"/>
      <c r="E68" s="148"/>
      <c r="F68" s="148"/>
      <c r="G68" s="148"/>
      <c r="H68" s="148"/>
      <c r="I68" s="148"/>
      <c r="J68" s="148"/>
      <c r="K68" s="148"/>
    </row>
    <row r="69" spans="1:11" ht="48" customHeight="1">
      <c r="A69" s="141" t="s">
        <v>8</v>
      </c>
      <c r="B69" s="141"/>
      <c r="C69" s="141"/>
      <c r="D69" s="141"/>
      <c r="E69" s="141"/>
      <c r="F69" s="141"/>
      <c r="G69" s="141"/>
      <c r="H69" s="141"/>
      <c r="I69" s="141"/>
      <c r="J69" s="141"/>
      <c r="K69" s="141"/>
    </row>
    <row r="70" ht="15" customHeight="1"/>
    <row r="71" spans="1:5" ht="33.75" customHeight="1">
      <c r="A71" s="142" t="s">
        <v>9</v>
      </c>
      <c r="B71" s="142"/>
      <c r="C71" s="143">
        <f ca="1">TODAY()</f>
        <v>44092</v>
      </c>
      <c r="D71" s="143">
        <f ca="1">TODAY()</f>
        <v>44092</v>
      </c>
      <c r="E71" s="143">
        <f ca="1">TODAY()</f>
        <v>44092</v>
      </c>
    </row>
    <row r="72" ht="15"/>
    <row r="73" spans="1:5" ht="30" customHeight="1">
      <c r="A73" s="144" t="s">
        <v>10</v>
      </c>
      <c r="B73" s="144"/>
      <c r="C73" s="145"/>
      <c r="D73" s="145"/>
      <c r="E73" s="145"/>
    </row>
    <row r="74" spans="1:5" ht="15.75" customHeight="1">
      <c r="A74" s="144"/>
      <c r="B74" s="144"/>
      <c r="C74" s="142" t="s">
        <v>49</v>
      </c>
      <c r="D74" s="142"/>
      <c r="E74" s="142"/>
    </row>
    <row r="75" ht="15"/>
    <row r="76" spans="2:3" ht="15" hidden="1">
      <c r="B76" s="41">
        <f ca="1">TODAY()</f>
        <v>44092</v>
      </c>
      <c r="C76" s="2">
        <f>-sumkred+sumkred*H14+H15+sumkred*H16</f>
        <v>-975000</v>
      </c>
    </row>
    <row r="77" spans="1:4" ht="15" hidden="1">
      <c r="A77" s="4">
        <v>1</v>
      </c>
      <c r="B77" s="42">
        <f>_XLL.ДАТАМЕС(B76,1)</f>
        <v>44122</v>
      </c>
      <c r="C77" s="43">
        <f aca="true" t="shared" si="63" ref="C77:C88">D20</f>
        <v>17916.666666666664</v>
      </c>
      <c r="D77" s="24">
        <f>C77-C78</f>
        <v>-75437.24292093527</v>
      </c>
    </row>
    <row r="78" spans="1:4" ht="15" hidden="1">
      <c r="A78" s="4">
        <v>2</v>
      </c>
      <c r="B78" s="42">
        <f>_XLL.ДАТАМЕС(B77,1)</f>
        <v>44153</v>
      </c>
      <c r="C78" s="43">
        <f t="shared" si="63"/>
        <v>93353.90958760194</v>
      </c>
      <c r="D78" s="24">
        <f aca="true" t="shared" si="64" ref="D78:D141">C78-C79</f>
        <v>0</v>
      </c>
    </row>
    <row r="79" spans="1:4" ht="15" hidden="1">
      <c r="A79" s="4">
        <v>3</v>
      </c>
      <c r="B79" s="42">
        <f aca="true" t="shared" si="65" ref="B79:B142">_XLL.ДАТАМЕС(B78,1)</f>
        <v>44183</v>
      </c>
      <c r="C79" s="43">
        <f t="shared" si="63"/>
        <v>93353.90958760194</v>
      </c>
      <c r="D79" s="24">
        <f t="shared" si="64"/>
        <v>0</v>
      </c>
    </row>
    <row r="80" spans="1:4" ht="15" hidden="1">
      <c r="A80" s="4">
        <v>4</v>
      </c>
      <c r="B80" s="42">
        <f t="shared" si="65"/>
        <v>44214</v>
      </c>
      <c r="C80" s="43">
        <f t="shared" si="63"/>
        <v>93353.90958760194</v>
      </c>
      <c r="D80" s="24">
        <f t="shared" si="64"/>
        <v>0</v>
      </c>
    </row>
    <row r="81" spans="1:4" ht="15" hidden="1">
      <c r="A81" s="4">
        <v>5</v>
      </c>
      <c r="B81" s="42">
        <f t="shared" si="65"/>
        <v>44245</v>
      </c>
      <c r="C81" s="43">
        <f t="shared" si="63"/>
        <v>93353.90958760194</v>
      </c>
      <c r="D81" s="24">
        <f t="shared" si="64"/>
        <v>0</v>
      </c>
    </row>
    <row r="82" spans="1:4" ht="15" hidden="1">
      <c r="A82" s="4">
        <v>6</v>
      </c>
      <c r="B82" s="42">
        <f t="shared" si="65"/>
        <v>44273</v>
      </c>
      <c r="C82" s="43">
        <f t="shared" si="63"/>
        <v>93353.90958760194</v>
      </c>
      <c r="D82" s="24">
        <f t="shared" si="64"/>
        <v>0</v>
      </c>
    </row>
    <row r="83" spans="1:4" ht="15" hidden="1">
      <c r="A83" s="4">
        <v>7</v>
      </c>
      <c r="B83" s="42">
        <f t="shared" si="65"/>
        <v>44304</v>
      </c>
      <c r="C83" s="43">
        <f t="shared" si="63"/>
        <v>93353.90958760194</v>
      </c>
      <c r="D83" s="24">
        <f t="shared" si="64"/>
        <v>0</v>
      </c>
    </row>
    <row r="84" spans="1:4" ht="15" hidden="1">
      <c r="A84" s="4">
        <v>8</v>
      </c>
      <c r="B84" s="42">
        <f t="shared" si="65"/>
        <v>44334</v>
      </c>
      <c r="C84" s="43">
        <f t="shared" si="63"/>
        <v>93353.90958760194</v>
      </c>
      <c r="D84" s="24">
        <f t="shared" si="64"/>
        <v>0</v>
      </c>
    </row>
    <row r="85" spans="1:4" ht="15" hidden="1">
      <c r="A85" s="4">
        <v>9</v>
      </c>
      <c r="B85" s="42">
        <f t="shared" si="65"/>
        <v>44365</v>
      </c>
      <c r="C85" s="43">
        <f t="shared" si="63"/>
        <v>93353.90958760194</v>
      </c>
      <c r="D85" s="24">
        <f t="shared" si="64"/>
        <v>0</v>
      </c>
    </row>
    <row r="86" spans="1:4" ht="15" hidden="1">
      <c r="A86" s="4">
        <v>10</v>
      </c>
      <c r="B86" s="42">
        <f t="shared" si="65"/>
        <v>44395</v>
      </c>
      <c r="C86" s="43">
        <f t="shared" si="63"/>
        <v>93353.90958760194</v>
      </c>
      <c r="D86" s="24">
        <f t="shared" si="64"/>
        <v>0</v>
      </c>
    </row>
    <row r="87" spans="1:4" ht="15" hidden="1">
      <c r="A87" s="4">
        <v>11</v>
      </c>
      <c r="B87" s="42">
        <f t="shared" si="65"/>
        <v>44426</v>
      </c>
      <c r="C87" s="43">
        <f t="shared" si="63"/>
        <v>93353.90958760194</v>
      </c>
      <c r="D87" s="24">
        <f t="shared" si="64"/>
        <v>-91710.75849784217</v>
      </c>
    </row>
    <row r="88" spans="1:4" ht="15" hidden="1">
      <c r="A88" s="4">
        <v>12</v>
      </c>
      <c r="B88" s="42">
        <f t="shared" si="65"/>
        <v>44457</v>
      </c>
      <c r="C88" s="43">
        <f t="shared" si="63"/>
        <v>185064.6680854441</v>
      </c>
      <c r="D88" s="24">
        <f t="shared" si="64"/>
        <v>185064.6680854441</v>
      </c>
    </row>
    <row r="89" spans="1:4" ht="15" hidden="1">
      <c r="A89" s="2">
        <v>13</v>
      </c>
      <c r="B89" s="41">
        <f t="shared" si="65"/>
        <v>44487</v>
      </c>
      <c r="C89" s="24">
        <f aca="true" t="shared" si="66" ref="C89:C100">G20</f>
        <v>0</v>
      </c>
      <c r="D89" s="24">
        <f t="shared" si="64"/>
        <v>0</v>
      </c>
    </row>
    <row r="90" spans="1:4" ht="15" hidden="1">
      <c r="A90" s="2">
        <v>14</v>
      </c>
      <c r="B90" s="41">
        <f t="shared" si="65"/>
        <v>44518</v>
      </c>
      <c r="C90" s="24">
        <f t="shared" si="66"/>
        <v>0</v>
      </c>
      <c r="D90" s="24">
        <f t="shared" si="64"/>
        <v>0</v>
      </c>
    </row>
    <row r="91" spans="1:4" ht="15" hidden="1">
      <c r="A91" s="2">
        <v>15</v>
      </c>
      <c r="B91" s="41">
        <f t="shared" si="65"/>
        <v>44548</v>
      </c>
      <c r="C91" s="24">
        <f t="shared" si="66"/>
        <v>0</v>
      </c>
      <c r="D91" s="24">
        <f t="shared" si="64"/>
        <v>0</v>
      </c>
    </row>
    <row r="92" spans="1:4" ht="15" hidden="1">
      <c r="A92" s="2">
        <v>16</v>
      </c>
      <c r="B92" s="41">
        <f t="shared" si="65"/>
        <v>44579</v>
      </c>
      <c r="C92" s="24">
        <f t="shared" si="66"/>
        <v>0</v>
      </c>
      <c r="D92" s="24">
        <f t="shared" si="64"/>
        <v>0</v>
      </c>
    </row>
    <row r="93" spans="1:4" ht="15" hidden="1">
      <c r="A93" s="2">
        <v>17</v>
      </c>
      <c r="B93" s="41">
        <f t="shared" si="65"/>
        <v>44610</v>
      </c>
      <c r="C93" s="24">
        <f t="shared" si="66"/>
        <v>0</v>
      </c>
      <c r="D93" s="24">
        <f t="shared" si="64"/>
        <v>0</v>
      </c>
    </row>
    <row r="94" spans="1:4" ht="15" hidden="1">
      <c r="A94" s="2">
        <v>18</v>
      </c>
      <c r="B94" s="41">
        <f t="shared" si="65"/>
        <v>44638</v>
      </c>
      <c r="C94" s="24">
        <f t="shared" si="66"/>
        <v>0</v>
      </c>
      <c r="D94" s="24">
        <f t="shared" si="64"/>
        <v>0</v>
      </c>
    </row>
    <row r="95" spans="1:4" ht="15" hidden="1">
      <c r="A95" s="2">
        <v>19</v>
      </c>
      <c r="B95" s="41">
        <f t="shared" si="65"/>
        <v>44669</v>
      </c>
      <c r="C95" s="24">
        <f t="shared" si="66"/>
        <v>0</v>
      </c>
      <c r="D95" s="24">
        <f t="shared" si="64"/>
        <v>0</v>
      </c>
    </row>
    <row r="96" spans="1:4" ht="15" hidden="1">
      <c r="A96" s="2">
        <v>20</v>
      </c>
      <c r="B96" s="41">
        <f t="shared" si="65"/>
        <v>44699</v>
      </c>
      <c r="C96" s="24">
        <f t="shared" si="66"/>
        <v>0</v>
      </c>
      <c r="D96" s="24">
        <f t="shared" si="64"/>
        <v>0</v>
      </c>
    </row>
    <row r="97" spans="1:4" ht="15" hidden="1">
      <c r="A97" s="2">
        <v>21</v>
      </c>
      <c r="B97" s="41">
        <f t="shared" si="65"/>
        <v>44730</v>
      </c>
      <c r="C97" s="24">
        <f t="shared" si="66"/>
        <v>0</v>
      </c>
      <c r="D97" s="24">
        <f t="shared" si="64"/>
        <v>0</v>
      </c>
    </row>
    <row r="98" spans="1:4" ht="15" hidden="1">
      <c r="A98" s="2">
        <v>22</v>
      </c>
      <c r="B98" s="41">
        <f t="shared" si="65"/>
        <v>44760</v>
      </c>
      <c r="C98" s="24">
        <f t="shared" si="66"/>
        <v>0</v>
      </c>
      <c r="D98" s="24">
        <f t="shared" si="64"/>
        <v>0</v>
      </c>
    </row>
    <row r="99" spans="1:4" ht="15" hidden="1">
      <c r="A99" s="2">
        <v>23</v>
      </c>
      <c r="B99" s="41">
        <f t="shared" si="65"/>
        <v>44791</v>
      </c>
      <c r="C99" s="24">
        <f t="shared" si="66"/>
        <v>0</v>
      </c>
      <c r="D99" s="24">
        <f t="shared" si="64"/>
        <v>0</v>
      </c>
    </row>
    <row r="100" spans="1:4" ht="15" hidden="1">
      <c r="A100" s="2">
        <v>24</v>
      </c>
      <c r="B100" s="41">
        <f t="shared" si="65"/>
        <v>44822</v>
      </c>
      <c r="C100" s="24">
        <f t="shared" si="66"/>
        <v>0</v>
      </c>
      <c r="D100" s="24">
        <f t="shared" si="64"/>
        <v>0</v>
      </c>
    </row>
    <row r="101" spans="1:4" ht="15" hidden="1">
      <c r="A101" s="2">
        <v>25</v>
      </c>
      <c r="B101" s="41">
        <f t="shared" si="65"/>
        <v>44852</v>
      </c>
      <c r="C101" s="24">
        <f aca="true" t="shared" si="67" ref="C101:C112">J20</f>
        <v>0</v>
      </c>
      <c r="D101" s="24">
        <f t="shared" si="64"/>
        <v>0</v>
      </c>
    </row>
    <row r="102" spans="1:4" ht="15" hidden="1">
      <c r="A102" s="2">
        <v>26</v>
      </c>
      <c r="B102" s="41">
        <f t="shared" si="65"/>
        <v>44883</v>
      </c>
      <c r="C102" s="24">
        <f t="shared" si="67"/>
        <v>0</v>
      </c>
      <c r="D102" s="24">
        <f t="shared" si="64"/>
        <v>0</v>
      </c>
    </row>
    <row r="103" spans="1:4" ht="15" hidden="1">
      <c r="A103" s="2">
        <v>27</v>
      </c>
      <c r="B103" s="41">
        <f t="shared" si="65"/>
        <v>44913</v>
      </c>
      <c r="C103" s="24">
        <f t="shared" si="67"/>
        <v>0</v>
      </c>
      <c r="D103" s="24">
        <f t="shared" si="64"/>
        <v>0</v>
      </c>
    </row>
    <row r="104" spans="1:4" ht="15" hidden="1">
      <c r="A104" s="2">
        <v>28</v>
      </c>
      <c r="B104" s="41">
        <f t="shared" si="65"/>
        <v>44944</v>
      </c>
      <c r="C104" s="24">
        <f t="shared" si="67"/>
        <v>0</v>
      </c>
      <c r="D104" s="24">
        <f t="shared" si="64"/>
        <v>0</v>
      </c>
    </row>
    <row r="105" spans="1:4" ht="15" hidden="1">
      <c r="A105" s="2">
        <v>29</v>
      </c>
      <c r="B105" s="41">
        <f t="shared" si="65"/>
        <v>44975</v>
      </c>
      <c r="C105" s="24">
        <f t="shared" si="67"/>
        <v>0</v>
      </c>
      <c r="D105" s="24">
        <f t="shared" si="64"/>
        <v>0</v>
      </c>
    </row>
    <row r="106" spans="1:4" ht="15" hidden="1">
      <c r="A106" s="2">
        <v>30</v>
      </c>
      <c r="B106" s="41">
        <f t="shared" si="65"/>
        <v>45003</v>
      </c>
      <c r="C106" s="24">
        <f t="shared" si="67"/>
        <v>0</v>
      </c>
      <c r="D106" s="24">
        <f t="shared" si="64"/>
        <v>0</v>
      </c>
    </row>
    <row r="107" spans="1:4" ht="15" hidden="1">
      <c r="A107" s="2">
        <v>31</v>
      </c>
      <c r="B107" s="41">
        <f t="shared" si="65"/>
        <v>45034</v>
      </c>
      <c r="C107" s="24">
        <f t="shared" si="67"/>
        <v>0</v>
      </c>
      <c r="D107" s="24">
        <f t="shared" si="64"/>
        <v>0</v>
      </c>
    </row>
    <row r="108" spans="1:4" ht="15" hidden="1">
      <c r="A108" s="2">
        <v>32</v>
      </c>
      <c r="B108" s="41">
        <f t="shared" si="65"/>
        <v>45064</v>
      </c>
      <c r="C108" s="24">
        <f t="shared" si="67"/>
        <v>0</v>
      </c>
      <c r="D108" s="24">
        <f t="shared" si="64"/>
        <v>0</v>
      </c>
    </row>
    <row r="109" spans="1:4" ht="15" hidden="1">
      <c r="A109" s="2">
        <v>33</v>
      </c>
      <c r="B109" s="41">
        <f t="shared" si="65"/>
        <v>45095</v>
      </c>
      <c r="C109" s="24">
        <f t="shared" si="67"/>
        <v>0</v>
      </c>
      <c r="D109" s="24">
        <f t="shared" si="64"/>
        <v>0</v>
      </c>
    </row>
    <row r="110" spans="1:4" ht="15" hidden="1">
      <c r="A110" s="2">
        <v>34</v>
      </c>
      <c r="B110" s="41">
        <f t="shared" si="65"/>
        <v>45125</v>
      </c>
      <c r="C110" s="24">
        <f t="shared" si="67"/>
        <v>0</v>
      </c>
      <c r="D110" s="24">
        <f t="shared" si="64"/>
        <v>0</v>
      </c>
    </row>
    <row r="111" spans="1:4" ht="15" hidden="1">
      <c r="A111" s="2">
        <v>35</v>
      </c>
      <c r="B111" s="41">
        <f t="shared" si="65"/>
        <v>45156</v>
      </c>
      <c r="C111" s="24">
        <f t="shared" si="67"/>
        <v>0</v>
      </c>
      <c r="D111" s="24">
        <f t="shared" si="64"/>
        <v>0</v>
      </c>
    </row>
    <row r="112" spans="1:4" ht="15" hidden="1">
      <c r="A112" s="2">
        <v>36</v>
      </c>
      <c r="B112" s="41">
        <f t="shared" si="65"/>
        <v>45187</v>
      </c>
      <c r="C112" s="24">
        <f t="shared" si="67"/>
        <v>0</v>
      </c>
      <c r="D112" s="24">
        <f t="shared" si="64"/>
        <v>0</v>
      </c>
    </row>
    <row r="113" spans="1:4" ht="15" hidden="1">
      <c r="A113" s="2">
        <v>37</v>
      </c>
      <c r="B113" s="41">
        <f t="shared" si="65"/>
        <v>45217</v>
      </c>
      <c r="C113" s="24">
        <f aca="true" t="shared" si="68" ref="C113:C124">M20</f>
        <v>0</v>
      </c>
      <c r="D113" s="24">
        <f t="shared" si="64"/>
        <v>0</v>
      </c>
    </row>
    <row r="114" spans="1:4" ht="15" hidden="1">
      <c r="A114" s="2">
        <v>38</v>
      </c>
      <c r="B114" s="41">
        <f t="shared" si="65"/>
        <v>45248</v>
      </c>
      <c r="C114" s="24">
        <f t="shared" si="68"/>
        <v>0</v>
      </c>
      <c r="D114" s="24">
        <f t="shared" si="64"/>
        <v>0</v>
      </c>
    </row>
    <row r="115" spans="1:4" ht="15" hidden="1">
      <c r="A115" s="2">
        <v>39</v>
      </c>
      <c r="B115" s="41">
        <f t="shared" si="65"/>
        <v>45278</v>
      </c>
      <c r="C115" s="24">
        <f t="shared" si="68"/>
        <v>0</v>
      </c>
      <c r="D115" s="24">
        <f t="shared" si="64"/>
        <v>0</v>
      </c>
    </row>
    <row r="116" spans="1:4" ht="15" hidden="1">
      <c r="A116" s="2">
        <v>40</v>
      </c>
      <c r="B116" s="41">
        <f t="shared" si="65"/>
        <v>45309</v>
      </c>
      <c r="C116" s="24">
        <f t="shared" si="68"/>
        <v>0</v>
      </c>
      <c r="D116" s="24">
        <f t="shared" si="64"/>
        <v>0</v>
      </c>
    </row>
    <row r="117" spans="1:4" ht="15" hidden="1">
      <c r="A117" s="2">
        <v>41</v>
      </c>
      <c r="B117" s="41">
        <f t="shared" si="65"/>
        <v>45340</v>
      </c>
      <c r="C117" s="24">
        <f t="shared" si="68"/>
        <v>0</v>
      </c>
      <c r="D117" s="24">
        <f t="shared" si="64"/>
        <v>0</v>
      </c>
    </row>
    <row r="118" spans="1:4" ht="15" hidden="1">
      <c r="A118" s="2">
        <v>42</v>
      </c>
      <c r="B118" s="41">
        <f t="shared" si="65"/>
        <v>45369</v>
      </c>
      <c r="C118" s="24">
        <f t="shared" si="68"/>
        <v>0</v>
      </c>
      <c r="D118" s="24">
        <f t="shared" si="64"/>
        <v>0</v>
      </c>
    </row>
    <row r="119" spans="1:4" ht="15" hidden="1">
      <c r="A119" s="2">
        <v>43</v>
      </c>
      <c r="B119" s="41">
        <f t="shared" si="65"/>
        <v>45400</v>
      </c>
      <c r="C119" s="24">
        <f t="shared" si="68"/>
        <v>0</v>
      </c>
      <c r="D119" s="24">
        <f t="shared" si="64"/>
        <v>0</v>
      </c>
    </row>
    <row r="120" spans="1:4" ht="15" hidden="1">
      <c r="A120" s="2">
        <v>44</v>
      </c>
      <c r="B120" s="41">
        <f t="shared" si="65"/>
        <v>45430</v>
      </c>
      <c r="C120" s="24">
        <f t="shared" si="68"/>
        <v>0</v>
      </c>
      <c r="D120" s="24">
        <f t="shared" si="64"/>
        <v>0</v>
      </c>
    </row>
    <row r="121" spans="1:4" ht="15" hidden="1">
      <c r="A121" s="2">
        <v>45</v>
      </c>
      <c r="B121" s="41">
        <f t="shared" si="65"/>
        <v>45461</v>
      </c>
      <c r="C121" s="24">
        <f t="shared" si="68"/>
        <v>0</v>
      </c>
      <c r="D121" s="24">
        <f t="shared" si="64"/>
        <v>0</v>
      </c>
    </row>
    <row r="122" spans="1:4" ht="15" hidden="1">
      <c r="A122" s="2">
        <v>46</v>
      </c>
      <c r="B122" s="41">
        <f t="shared" si="65"/>
        <v>45491</v>
      </c>
      <c r="C122" s="24">
        <f t="shared" si="68"/>
        <v>0</v>
      </c>
      <c r="D122" s="24">
        <f t="shared" si="64"/>
        <v>0</v>
      </c>
    </row>
    <row r="123" spans="1:4" ht="15" hidden="1">
      <c r="A123" s="2">
        <v>47</v>
      </c>
      <c r="B123" s="41">
        <f t="shared" si="65"/>
        <v>45522</v>
      </c>
      <c r="C123" s="24">
        <f t="shared" si="68"/>
        <v>0</v>
      </c>
      <c r="D123" s="24">
        <f t="shared" si="64"/>
        <v>0</v>
      </c>
    </row>
    <row r="124" spans="1:4" ht="15" hidden="1">
      <c r="A124" s="2">
        <v>48</v>
      </c>
      <c r="B124" s="41">
        <f t="shared" si="65"/>
        <v>45553</v>
      </c>
      <c r="C124" s="24">
        <f t="shared" si="68"/>
        <v>0</v>
      </c>
      <c r="D124" s="24">
        <f t="shared" si="64"/>
        <v>0</v>
      </c>
    </row>
    <row r="125" spans="1:4" ht="15" hidden="1">
      <c r="A125" s="2">
        <v>49</v>
      </c>
      <c r="B125" s="41">
        <f t="shared" si="65"/>
        <v>45583</v>
      </c>
      <c r="C125" s="24">
        <f aca="true" t="shared" si="69" ref="C125:C136">P20</f>
        <v>0</v>
      </c>
      <c r="D125" s="24">
        <f t="shared" si="64"/>
        <v>0</v>
      </c>
    </row>
    <row r="126" spans="1:4" ht="15" hidden="1">
      <c r="A126" s="2">
        <v>50</v>
      </c>
      <c r="B126" s="41">
        <f t="shared" si="65"/>
        <v>45614</v>
      </c>
      <c r="C126" s="24">
        <f t="shared" si="69"/>
        <v>0</v>
      </c>
      <c r="D126" s="24">
        <f t="shared" si="64"/>
        <v>0</v>
      </c>
    </row>
    <row r="127" spans="1:4" ht="15" hidden="1">
      <c r="A127" s="2">
        <v>51</v>
      </c>
      <c r="B127" s="41">
        <f t="shared" si="65"/>
        <v>45644</v>
      </c>
      <c r="C127" s="24">
        <f t="shared" si="69"/>
        <v>0</v>
      </c>
      <c r="D127" s="24">
        <f t="shared" si="64"/>
        <v>0</v>
      </c>
    </row>
    <row r="128" spans="1:4" ht="15" hidden="1">
      <c r="A128" s="2">
        <v>52</v>
      </c>
      <c r="B128" s="41">
        <f t="shared" si="65"/>
        <v>45675</v>
      </c>
      <c r="C128" s="24">
        <f t="shared" si="69"/>
        <v>0</v>
      </c>
      <c r="D128" s="24">
        <f t="shared" si="64"/>
        <v>0</v>
      </c>
    </row>
    <row r="129" spans="1:4" ht="15" hidden="1">
      <c r="A129" s="2">
        <v>53</v>
      </c>
      <c r="B129" s="41">
        <f t="shared" si="65"/>
        <v>45706</v>
      </c>
      <c r="C129" s="24">
        <f t="shared" si="69"/>
        <v>0</v>
      </c>
      <c r="D129" s="24">
        <f t="shared" si="64"/>
        <v>0</v>
      </c>
    </row>
    <row r="130" spans="1:4" ht="15" hidden="1">
      <c r="A130" s="2">
        <v>54</v>
      </c>
      <c r="B130" s="41">
        <f t="shared" si="65"/>
        <v>45734</v>
      </c>
      <c r="C130" s="24">
        <f t="shared" si="69"/>
        <v>0</v>
      </c>
      <c r="D130" s="24">
        <f t="shared" si="64"/>
        <v>0</v>
      </c>
    </row>
    <row r="131" spans="1:4" ht="15" hidden="1">
      <c r="A131" s="2">
        <v>55</v>
      </c>
      <c r="B131" s="41">
        <f t="shared" si="65"/>
        <v>45765</v>
      </c>
      <c r="C131" s="24">
        <f t="shared" si="69"/>
        <v>0</v>
      </c>
      <c r="D131" s="24">
        <f t="shared" si="64"/>
        <v>0</v>
      </c>
    </row>
    <row r="132" spans="1:4" ht="15" hidden="1">
      <c r="A132" s="2">
        <v>56</v>
      </c>
      <c r="B132" s="41">
        <f t="shared" si="65"/>
        <v>45795</v>
      </c>
      <c r="C132" s="24">
        <f t="shared" si="69"/>
        <v>0</v>
      </c>
      <c r="D132" s="24">
        <f t="shared" si="64"/>
        <v>0</v>
      </c>
    </row>
    <row r="133" spans="1:4" ht="15" hidden="1">
      <c r="A133" s="2">
        <v>57</v>
      </c>
      <c r="B133" s="41">
        <f t="shared" si="65"/>
        <v>45826</v>
      </c>
      <c r="C133" s="24">
        <f t="shared" si="69"/>
        <v>0</v>
      </c>
      <c r="D133" s="24">
        <f t="shared" si="64"/>
        <v>0</v>
      </c>
    </row>
    <row r="134" spans="1:4" ht="15" hidden="1">
      <c r="A134" s="2">
        <v>58</v>
      </c>
      <c r="B134" s="41">
        <f t="shared" si="65"/>
        <v>45856</v>
      </c>
      <c r="C134" s="24">
        <f t="shared" si="69"/>
        <v>0</v>
      </c>
      <c r="D134" s="24">
        <f t="shared" si="64"/>
        <v>0</v>
      </c>
    </row>
    <row r="135" spans="1:4" ht="15" hidden="1">
      <c r="A135" s="2">
        <v>59</v>
      </c>
      <c r="B135" s="41">
        <f t="shared" si="65"/>
        <v>45887</v>
      </c>
      <c r="C135" s="24">
        <f t="shared" si="69"/>
        <v>0</v>
      </c>
      <c r="D135" s="24">
        <f t="shared" si="64"/>
        <v>0</v>
      </c>
    </row>
    <row r="136" spans="1:4" ht="15" hidden="1">
      <c r="A136" s="2">
        <v>60</v>
      </c>
      <c r="B136" s="41">
        <f t="shared" si="65"/>
        <v>45918</v>
      </c>
      <c r="C136" s="24">
        <f t="shared" si="69"/>
        <v>0</v>
      </c>
      <c r="D136" s="24">
        <f t="shared" si="64"/>
        <v>0</v>
      </c>
    </row>
    <row r="137" spans="1:4" ht="15" hidden="1">
      <c r="A137" s="2">
        <v>61</v>
      </c>
      <c r="B137" s="41">
        <f t="shared" si="65"/>
        <v>45948</v>
      </c>
      <c r="C137" s="24">
        <f aca="true" t="shared" si="70" ref="C137:C148">S20</f>
        <v>0</v>
      </c>
      <c r="D137" s="24">
        <f t="shared" si="64"/>
        <v>0</v>
      </c>
    </row>
    <row r="138" spans="1:4" ht="15" hidden="1">
      <c r="A138" s="2">
        <v>62</v>
      </c>
      <c r="B138" s="41">
        <f t="shared" si="65"/>
        <v>45979</v>
      </c>
      <c r="C138" s="24">
        <f t="shared" si="70"/>
        <v>0</v>
      </c>
      <c r="D138" s="24">
        <f t="shared" si="64"/>
        <v>0</v>
      </c>
    </row>
    <row r="139" spans="1:4" ht="15" hidden="1">
      <c r="A139" s="2">
        <v>63</v>
      </c>
      <c r="B139" s="41">
        <f t="shared" si="65"/>
        <v>46009</v>
      </c>
      <c r="C139" s="24">
        <f t="shared" si="70"/>
        <v>0</v>
      </c>
      <c r="D139" s="24">
        <f t="shared" si="64"/>
        <v>0</v>
      </c>
    </row>
    <row r="140" spans="1:4" ht="15" hidden="1">
      <c r="A140" s="2">
        <v>64</v>
      </c>
      <c r="B140" s="41">
        <f t="shared" si="65"/>
        <v>46040</v>
      </c>
      <c r="C140" s="24">
        <f t="shared" si="70"/>
        <v>0</v>
      </c>
      <c r="D140" s="24">
        <f t="shared" si="64"/>
        <v>0</v>
      </c>
    </row>
    <row r="141" spans="1:4" ht="15" hidden="1">
      <c r="A141" s="2">
        <v>65</v>
      </c>
      <c r="B141" s="41">
        <f t="shared" si="65"/>
        <v>46071</v>
      </c>
      <c r="C141" s="24">
        <f t="shared" si="70"/>
        <v>0</v>
      </c>
      <c r="D141" s="24">
        <f t="shared" si="64"/>
        <v>0</v>
      </c>
    </row>
    <row r="142" spans="1:4" ht="15" hidden="1">
      <c r="A142" s="2">
        <v>66</v>
      </c>
      <c r="B142" s="41">
        <f t="shared" si="65"/>
        <v>46099</v>
      </c>
      <c r="C142" s="24">
        <f t="shared" si="70"/>
        <v>0</v>
      </c>
      <c r="D142" s="24">
        <f aca="true" t="shared" si="71" ref="D142:D205">C142-C143</f>
        <v>0</v>
      </c>
    </row>
    <row r="143" spans="1:4" ht="15" hidden="1">
      <c r="A143" s="2">
        <v>67</v>
      </c>
      <c r="B143" s="41">
        <f aca="true" t="shared" si="72" ref="B143:B206">_XLL.ДАТАМЕС(B142,1)</f>
        <v>46130</v>
      </c>
      <c r="C143" s="24">
        <f t="shared" si="70"/>
        <v>0</v>
      </c>
      <c r="D143" s="24">
        <f t="shared" si="71"/>
        <v>0</v>
      </c>
    </row>
    <row r="144" spans="1:4" ht="15" hidden="1">
      <c r="A144" s="2">
        <v>68</v>
      </c>
      <c r="B144" s="41">
        <f t="shared" si="72"/>
        <v>46160</v>
      </c>
      <c r="C144" s="24">
        <f t="shared" si="70"/>
        <v>0</v>
      </c>
      <c r="D144" s="24">
        <f t="shared" si="71"/>
        <v>0</v>
      </c>
    </row>
    <row r="145" spans="1:4" ht="15" hidden="1">
      <c r="A145" s="2">
        <v>69</v>
      </c>
      <c r="B145" s="41">
        <f t="shared" si="72"/>
        <v>46191</v>
      </c>
      <c r="C145" s="24">
        <f t="shared" si="70"/>
        <v>0</v>
      </c>
      <c r="D145" s="24">
        <f t="shared" si="71"/>
        <v>0</v>
      </c>
    </row>
    <row r="146" spans="1:4" ht="15" hidden="1">
      <c r="A146" s="2">
        <v>70</v>
      </c>
      <c r="B146" s="41">
        <f t="shared" si="72"/>
        <v>46221</v>
      </c>
      <c r="C146" s="24">
        <f t="shared" si="70"/>
        <v>0</v>
      </c>
      <c r="D146" s="24">
        <f t="shared" si="71"/>
        <v>0</v>
      </c>
    </row>
    <row r="147" spans="1:4" ht="15" hidden="1">
      <c r="A147" s="2">
        <v>71</v>
      </c>
      <c r="B147" s="41">
        <f t="shared" si="72"/>
        <v>46252</v>
      </c>
      <c r="C147" s="24">
        <f t="shared" si="70"/>
        <v>0</v>
      </c>
      <c r="D147" s="24">
        <f t="shared" si="71"/>
        <v>0</v>
      </c>
    </row>
    <row r="148" spans="1:4" ht="15" hidden="1">
      <c r="A148" s="2">
        <v>72</v>
      </c>
      <c r="B148" s="41">
        <f t="shared" si="72"/>
        <v>46283</v>
      </c>
      <c r="C148" s="24">
        <f t="shared" si="70"/>
        <v>0</v>
      </c>
      <c r="D148" s="24">
        <f t="shared" si="71"/>
        <v>0</v>
      </c>
    </row>
    <row r="149" spans="1:4" ht="15" hidden="1">
      <c r="A149" s="2">
        <v>73</v>
      </c>
      <c r="B149" s="41">
        <f t="shared" si="72"/>
        <v>46313</v>
      </c>
      <c r="C149" s="24">
        <f aca="true" t="shared" si="73" ref="C149:C160">V20</f>
        <v>0</v>
      </c>
      <c r="D149" s="24">
        <f t="shared" si="71"/>
        <v>0</v>
      </c>
    </row>
    <row r="150" spans="1:4" ht="15" hidden="1">
      <c r="A150" s="2">
        <v>74</v>
      </c>
      <c r="B150" s="41">
        <f t="shared" si="72"/>
        <v>46344</v>
      </c>
      <c r="C150" s="24">
        <f t="shared" si="73"/>
        <v>0</v>
      </c>
      <c r="D150" s="24">
        <f t="shared" si="71"/>
        <v>0</v>
      </c>
    </row>
    <row r="151" spans="1:4" ht="15" hidden="1">
      <c r="A151" s="2">
        <v>75</v>
      </c>
      <c r="B151" s="41">
        <f t="shared" si="72"/>
        <v>46374</v>
      </c>
      <c r="C151" s="24">
        <f t="shared" si="73"/>
        <v>0</v>
      </c>
      <c r="D151" s="24">
        <f t="shared" si="71"/>
        <v>0</v>
      </c>
    </row>
    <row r="152" spans="1:4" ht="15" hidden="1">
      <c r="A152" s="2">
        <v>76</v>
      </c>
      <c r="B152" s="41">
        <f t="shared" si="72"/>
        <v>46405</v>
      </c>
      <c r="C152" s="24">
        <f t="shared" si="73"/>
        <v>0</v>
      </c>
      <c r="D152" s="24">
        <f t="shared" si="71"/>
        <v>0</v>
      </c>
    </row>
    <row r="153" spans="1:4" ht="15" hidden="1">
      <c r="A153" s="2">
        <v>77</v>
      </c>
      <c r="B153" s="41">
        <f t="shared" si="72"/>
        <v>46436</v>
      </c>
      <c r="C153" s="24">
        <f t="shared" si="73"/>
        <v>0</v>
      </c>
      <c r="D153" s="24">
        <f t="shared" si="71"/>
        <v>0</v>
      </c>
    </row>
    <row r="154" spans="1:4" ht="15" hidden="1">
      <c r="A154" s="2">
        <v>78</v>
      </c>
      <c r="B154" s="41">
        <f t="shared" si="72"/>
        <v>46464</v>
      </c>
      <c r="C154" s="24">
        <f t="shared" si="73"/>
        <v>0</v>
      </c>
      <c r="D154" s="24">
        <f t="shared" si="71"/>
        <v>0</v>
      </c>
    </row>
    <row r="155" spans="1:4" ht="15" hidden="1">
      <c r="A155" s="2">
        <v>79</v>
      </c>
      <c r="B155" s="41">
        <f t="shared" si="72"/>
        <v>46495</v>
      </c>
      <c r="C155" s="24">
        <f t="shared" si="73"/>
        <v>0</v>
      </c>
      <c r="D155" s="24">
        <f t="shared" si="71"/>
        <v>0</v>
      </c>
    </row>
    <row r="156" spans="1:4" ht="15" hidden="1">
      <c r="A156" s="2">
        <v>80</v>
      </c>
      <c r="B156" s="41">
        <f t="shared" si="72"/>
        <v>46525</v>
      </c>
      <c r="C156" s="24">
        <f t="shared" si="73"/>
        <v>0</v>
      </c>
      <c r="D156" s="24">
        <f t="shared" si="71"/>
        <v>0</v>
      </c>
    </row>
    <row r="157" spans="1:4" ht="15" hidden="1">
      <c r="A157" s="2">
        <v>81</v>
      </c>
      <c r="B157" s="41">
        <f t="shared" si="72"/>
        <v>46556</v>
      </c>
      <c r="C157" s="24">
        <f t="shared" si="73"/>
        <v>0</v>
      </c>
      <c r="D157" s="24">
        <f t="shared" si="71"/>
        <v>0</v>
      </c>
    </row>
    <row r="158" spans="1:4" ht="15" hidden="1">
      <c r="A158" s="2">
        <v>82</v>
      </c>
      <c r="B158" s="41">
        <f t="shared" si="72"/>
        <v>46586</v>
      </c>
      <c r="C158" s="24">
        <f t="shared" si="73"/>
        <v>0</v>
      </c>
      <c r="D158" s="24">
        <f t="shared" si="71"/>
        <v>0</v>
      </c>
    </row>
    <row r="159" spans="1:4" ht="15" hidden="1">
      <c r="A159" s="2">
        <v>83</v>
      </c>
      <c r="B159" s="41">
        <f t="shared" si="72"/>
        <v>46617</v>
      </c>
      <c r="C159" s="24">
        <f t="shared" si="73"/>
        <v>0</v>
      </c>
      <c r="D159" s="24">
        <f t="shared" si="71"/>
        <v>0</v>
      </c>
    </row>
    <row r="160" spans="1:4" ht="15" hidden="1">
      <c r="A160" s="2">
        <v>84</v>
      </c>
      <c r="B160" s="41">
        <f t="shared" si="72"/>
        <v>46648</v>
      </c>
      <c r="C160" s="24">
        <f t="shared" si="73"/>
        <v>0</v>
      </c>
      <c r="D160" s="24">
        <f t="shared" si="71"/>
        <v>0</v>
      </c>
    </row>
    <row r="161" spans="1:4" ht="15" hidden="1">
      <c r="A161" s="2">
        <v>85</v>
      </c>
      <c r="B161" s="41">
        <f t="shared" si="72"/>
        <v>46678</v>
      </c>
      <c r="C161" s="24">
        <f aca="true" t="shared" si="74" ref="C161:C172">D35</f>
        <v>0</v>
      </c>
      <c r="D161" s="24">
        <f t="shared" si="71"/>
        <v>0</v>
      </c>
    </row>
    <row r="162" spans="1:4" ht="15" hidden="1">
      <c r="A162" s="2">
        <v>86</v>
      </c>
      <c r="B162" s="41">
        <f t="shared" si="72"/>
        <v>46709</v>
      </c>
      <c r="C162" s="24">
        <f t="shared" si="74"/>
        <v>0</v>
      </c>
      <c r="D162" s="24">
        <f t="shared" si="71"/>
        <v>0</v>
      </c>
    </row>
    <row r="163" spans="1:4" ht="15" hidden="1">
      <c r="A163" s="2">
        <v>87</v>
      </c>
      <c r="B163" s="41">
        <f t="shared" si="72"/>
        <v>46739</v>
      </c>
      <c r="C163" s="24">
        <f t="shared" si="74"/>
        <v>0</v>
      </c>
      <c r="D163" s="24">
        <f t="shared" si="71"/>
        <v>0</v>
      </c>
    </row>
    <row r="164" spans="1:4" ht="15" hidden="1">
      <c r="A164" s="2">
        <v>88</v>
      </c>
      <c r="B164" s="41">
        <f t="shared" si="72"/>
        <v>46770</v>
      </c>
      <c r="C164" s="24">
        <f t="shared" si="74"/>
        <v>0</v>
      </c>
      <c r="D164" s="24">
        <f t="shared" si="71"/>
        <v>0</v>
      </c>
    </row>
    <row r="165" spans="1:4" ht="15" hidden="1">
      <c r="A165" s="2">
        <v>89</v>
      </c>
      <c r="B165" s="41">
        <f t="shared" si="72"/>
        <v>46801</v>
      </c>
      <c r="C165" s="24">
        <f t="shared" si="74"/>
        <v>0</v>
      </c>
      <c r="D165" s="24">
        <f t="shared" si="71"/>
        <v>0</v>
      </c>
    </row>
    <row r="166" spans="1:4" ht="15" hidden="1">
      <c r="A166" s="2">
        <v>90</v>
      </c>
      <c r="B166" s="41">
        <f t="shared" si="72"/>
        <v>46830</v>
      </c>
      <c r="C166" s="24">
        <f t="shared" si="74"/>
        <v>0</v>
      </c>
      <c r="D166" s="24">
        <f t="shared" si="71"/>
        <v>0</v>
      </c>
    </row>
    <row r="167" spans="1:4" ht="15" hidden="1">
      <c r="A167" s="2">
        <v>91</v>
      </c>
      <c r="B167" s="41">
        <f t="shared" si="72"/>
        <v>46861</v>
      </c>
      <c r="C167" s="24">
        <f t="shared" si="74"/>
        <v>0</v>
      </c>
      <c r="D167" s="24">
        <f t="shared" si="71"/>
        <v>0</v>
      </c>
    </row>
    <row r="168" spans="1:4" ht="15" hidden="1">
      <c r="A168" s="2">
        <v>92</v>
      </c>
      <c r="B168" s="41">
        <f t="shared" si="72"/>
        <v>46891</v>
      </c>
      <c r="C168" s="24">
        <f t="shared" si="74"/>
        <v>0</v>
      </c>
      <c r="D168" s="24">
        <f t="shared" si="71"/>
        <v>0</v>
      </c>
    </row>
    <row r="169" spans="1:4" ht="15" hidden="1">
      <c r="A169" s="2">
        <v>93</v>
      </c>
      <c r="B169" s="41">
        <f t="shared" si="72"/>
        <v>46922</v>
      </c>
      <c r="C169" s="24">
        <f t="shared" si="74"/>
        <v>0</v>
      </c>
      <c r="D169" s="24">
        <f t="shared" si="71"/>
        <v>0</v>
      </c>
    </row>
    <row r="170" spans="1:4" ht="15" hidden="1">
      <c r="A170" s="2">
        <v>94</v>
      </c>
      <c r="B170" s="41">
        <f t="shared" si="72"/>
        <v>46952</v>
      </c>
      <c r="C170" s="24">
        <f t="shared" si="74"/>
        <v>0</v>
      </c>
      <c r="D170" s="24">
        <f t="shared" si="71"/>
        <v>0</v>
      </c>
    </row>
    <row r="171" spans="1:4" ht="15" hidden="1">
      <c r="A171" s="2">
        <v>95</v>
      </c>
      <c r="B171" s="41">
        <f t="shared" si="72"/>
        <v>46983</v>
      </c>
      <c r="C171" s="24">
        <f t="shared" si="74"/>
        <v>0</v>
      </c>
      <c r="D171" s="24">
        <f t="shared" si="71"/>
        <v>0</v>
      </c>
    </row>
    <row r="172" spans="1:4" ht="15" hidden="1">
      <c r="A172" s="2">
        <v>96</v>
      </c>
      <c r="B172" s="41">
        <f t="shared" si="72"/>
        <v>47014</v>
      </c>
      <c r="C172" s="24">
        <f t="shared" si="74"/>
        <v>0</v>
      </c>
      <c r="D172" s="24">
        <f t="shared" si="71"/>
        <v>0</v>
      </c>
    </row>
    <row r="173" spans="1:4" ht="15" hidden="1">
      <c r="A173" s="2">
        <v>97</v>
      </c>
      <c r="B173" s="41">
        <f t="shared" si="72"/>
        <v>47044</v>
      </c>
      <c r="C173" s="24">
        <f aca="true" t="shared" si="75" ref="C173:C184">G35</f>
        <v>0</v>
      </c>
      <c r="D173" s="24">
        <f t="shared" si="71"/>
        <v>0</v>
      </c>
    </row>
    <row r="174" spans="1:4" ht="15" hidden="1">
      <c r="A174" s="2">
        <v>98</v>
      </c>
      <c r="B174" s="41">
        <f t="shared" si="72"/>
        <v>47075</v>
      </c>
      <c r="C174" s="24">
        <f t="shared" si="75"/>
        <v>0</v>
      </c>
      <c r="D174" s="24">
        <f t="shared" si="71"/>
        <v>0</v>
      </c>
    </row>
    <row r="175" spans="1:4" ht="15" hidden="1">
      <c r="A175" s="2">
        <v>99</v>
      </c>
      <c r="B175" s="41">
        <f t="shared" si="72"/>
        <v>47105</v>
      </c>
      <c r="C175" s="24">
        <f t="shared" si="75"/>
        <v>0</v>
      </c>
      <c r="D175" s="24">
        <f t="shared" si="71"/>
        <v>0</v>
      </c>
    </row>
    <row r="176" spans="1:4" ht="15" hidden="1">
      <c r="A176" s="2">
        <v>100</v>
      </c>
      <c r="B176" s="41">
        <f t="shared" si="72"/>
        <v>47136</v>
      </c>
      <c r="C176" s="24">
        <f t="shared" si="75"/>
        <v>0</v>
      </c>
      <c r="D176" s="24">
        <f t="shared" si="71"/>
        <v>0</v>
      </c>
    </row>
    <row r="177" spans="1:4" ht="15" hidden="1">
      <c r="A177" s="2">
        <v>101</v>
      </c>
      <c r="B177" s="41">
        <f t="shared" si="72"/>
        <v>47167</v>
      </c>
      <c r="C177" s="24">
        <f t="shared" si="75"/>
        <v>0</v>
      </c>
      <c r="D177" s="24">
        <f t="shared" si="71"/>
        <v>0</v>
      </c>
    </row>
    <row r="178" spans="1:4" ht="15" hidden="1">
      <c r="A178" s="2">
        <v>102</v>
      </c>
      <c r="B178" s="41">
        <f t="shared" si="72"/>
        <v>47195</v>
      </c>
      <c r="C178" s="24">
        <f t="shared" si="75"/>
        <v>0</v>
      </c>
      <c r="D178" s="24">
        <f t="shared" si="71"/>
        <v>0</v>
      </c>
    </row>
    <row r="179" spans="1:4" ht="15" hidden="1">
      <c r="A179" s="2">
        <v>103</v>
      </c>
      <c r="B179" s="41">
        <f t="shared" si="72"/>
        <v>47226</v>
      </c>
      <c r="C179" s="24">
        <f t="shared" si="75"/>
        <v>0</v>
      </c>
      <c r="D179" s="24">
        <f t="shared" si="71"/>
        <v>0</v>
      </c>
    </row>
    <row r="180" spans="1:4" ht="15" hidden="1">
      <c r="A180" s="2">
        <v>104</v>
      </c>
      <c r="B180" s="41">
        <f t="shared" si="72"/>
        <v>47256</v>
      </c>
      <c r="C180" s="24">
        <f t="shared" si="75"/>
        <v>0</v>
      </c>
      <c r="D180" s="24">
        <f t="shared" si="71"/>
        <v>0</v>
      </c>
    </row>
    <row r="181" spans="1:4" ht="15" hidden="1">
      <c r="A181" s="2">
        <v>105</v>
      </c>
      <c r="B181" s="41">
        <f t="shared" si="72"/>
        <v>47287</v>
      </c>
      <c r="C181" s="24">
        <f t="shared" si="75"/>
        <v>0</v>
      </c>
      <c r="D181" s="24">
        <f t="shared" si="71"/>
        <v>0</v>
      </c>
    </row>
    <row r="182" spans="1:4" ht="15" hidden="1">
      <c r="A182" s="2">
        <v>106</v>
      </c>
      <c r="B182" s="41">
        <f t="shared" si="72"/>
        <v>47317</v>
      </c>
      <c r="C182" s="24">
        <f t="shared" si="75"/>
        <v>0</v>
      </c>
      <c r="D182" s="24">
        <f t="shared" si="71"/>
        <v>0</v>
      </c>
    </row>
    <row r="183" spans="1:4" ht="15" hidden="1">
      <c r="A183" s="2">
        <v>107</v>
      </c>
      <c r="B183" s="41">
        <f t="shared" si="72"/>
        <v>47348</v>
      </c>
      <c r="C183" s="24">
        <f t="shared" si="75"/>
        <v>0</v>
      </c>
      <c r="D183" s="24">
        <f t="shared" si="71"/>
        <v>0</v>
      </c>
    </row>
    <row r="184" spans="1:4" ht="15" hidden="1">
      <c r="A184" s="2">
        <v>108</v>
      </c>
      <c r="B184" s="41">
        <f t="shared" si="72"/>
        <v>47379</v>
      </c>
      <c r="C184" s="24">
        <f t="shared" si="75"/>
        <v>0</v>
      </c>
      <c r="D184" s="24">
        <f t="shared" si="71"/>
        <v>0</v>
      </c>
    </row>
    <row r="185" spans="1:4" ht="15" hidden="1">
      <c r="A185" s="2">
        <v>109</v>
      </c>
      <c r="B185" s="41">
        <f t="shared" si="72"/>
        <v>47409</v>
      </c>
      <c r="C185" s="24">
        <f aca="true" t="shared" si="76" ref="C185:C196">J35</f>
        <v>0</v>
      </c>
      <c r="D185" s="24">
        <f t="shared" si="71"/>
        <v>0</v>
      </c>
    </row>
    <row r="186" spans="1:4" ht="15" hidden="1">
      <c r="A186" s="2">
        <v>110</v>
      </c>
      <c r="B186" s="41">
        <f t="shared" si="72"/>
        <v>47440</v>
      </c>
      <c r="C186" s="24">
        <f t="shared" si="76"/>
        <v>0</v>
      </c>
      <c r="D186" s="24">
        <f t="shared" si="71"/>
        <v>0</v>
      </c>
    </row>
    <row r="187" spans="1:4" ht="15" hidden="1">
      <c r="A187" s="2">
        <v>111</v>
      </c>
      <c r="B187" s="41">
        <f t="shared" si="72"/>
        <v>47470</v>
      </c>
      <c r="C187" s="24">
        <f t="shared" si="76"/>
        <v>0</v>
      </c>
      <c r="D187" s="24">
        <f t="shared" si="71"/>
        <v>0</v>
      </c>
    </row>
    <row r="188" spans="1:4" ht="15" hidden="1">
      <c r="A188" s="2">
        <v>112</v>
      </c>
      <c r="B188" s="41">
        <f t="shared" si="72"/>
        <v>47501</v>
      </c>
      <c r="C188" s="24">
        <f t="shared" si="76"/>
        <v>0</v>
      </c>
      <c r="D188" s="24">
        <f t="shared" si="71"/>
        <v>0</v>
      </c>
    </row>
    <row r="189" spans="1:4" ht="15" hidden="1">
      <c r="A189" s="2">
        <v>113</v>
      </c>
      <c r="B189" s="41">
        <f t="shared" si="72"/>
        <v>47532</v>
      </c>
      <c r="C189" s="24">
        <f t="shared" si="76"/>
        <v>0</v>
      </c>
      <c r="D189" s="24">
        <f t="shared" si="71"/>
        <v>0</v>
      </c>
    </row>
    <row r="190" spans="1:4" ht="15" hidden="1">
      <c r="A190" s="2">
        <v>114</v>
      </c>
      <c r="B190" s="41">
        <f t="shared" si="72"/>
        <v>47560</v>
      </c>
      <c r="C190" s="24">
        <f t="shared" si="76"/>
        <v>0</v>
      </c>
      <c r="D190" s="24">
        <f t="shared" si="71"/>
        <v>0</v>
      </c>
    </row>
    <row r="191" spans="1:4" ht="15" hidden="1">
      <c r="A191" s="2">
        <v>115</v>
      </c>
      <c r="B191" s="41">
        <f t="shared" si="72"/>
        <v>47591</v>
      </c>
      <c r="C191" s="24">
        <f t="shared" si="76"/>
        <v>0</v>
      </c>
      <c r="D191" s="24">
        <f t="shared" si="71"/>
        <v>0</v>
      </c>
    </row>
    <row r="192" spans="1:4" ht="15" hidden="1">
      <c r="A192" s="2">
        <v>116</v>
      </c>
      <c r="B192" s="41">
        <f t="shared" si="72"/>
        <v>47621</v>
      </c>
      <c r="C192" s="24">
        <f t="shared" si="76"/>
        <v>0</v>
      </c>
      <c r="D192" s="24">
        <f t="shared" si="71"/>
        <v>0</v>
      </c>
    </row>
    <row r="193" spans="1:4" ht="15" hidden="1">
      <c r="A193" s="2">
        <v>117</v>
      </c>
      <c r="B193" s="41">
        <f t="shared" si="72"/>
        <v>47652</v>
      </c>
      <c r="C193" s="24">
        <f t="shared" si="76"/>
        <v>0</v>
      </c>
      <c r="D193" s="24">
        <f t="shared" si="71"/>
        <v>0</v>
      </c>
    </row>
    <row r="194" spans="1:4" ht="15" hidden="1">
      <c r="A194" s="2">
        <v>118</v>
      </c>
      <c r="B194" s="41">
        <f t="shared" si="72"/>
        <v>47682</v>
      </c>
      <c r="C194" s="24">
        <f t="shared" si="76"/>
        <v>0</v>
      </c>
      <c r="D194" s="24">
        <f t="shared" si="71"/>
        <v>0</v>
      </c>
    </row>
    <row r="195" spans="1:4" ht="15" hidden="1">
      <c r="A195" s="2">
        <v>119</v>
      </c>
      <c r="B195" s="41">
        <f t="shared" si="72"/>
        <v>47713</v>
      </c>
      <c r="C195" s="24">
        <f t="shared" si="76"/>
        <v>0</v>
      </c>
      <c r="D195" s="24">
        <f t="shared" si="71"/>
        <v>0</v>
      </c>
    </row>
    <row r="196" spans="1:4" ht="15" hidden="1">
      <c r="A196" s="2">
        <v>120</v>
      </c>
      <c r="B196" s="41">
        <f t="shared" si="72"/>
        <v>47744</v>
      </c>
      <c r="C196" s="24">
        <f t="shared" si="76"/>
        <v>0</v>
      </c>
      <c r="D196" s="24">
        <f t="shared" si="71"/>
        <v>0</v>
      </c>
    </row>
    <row r="197" spans="1:4" ht="15" hidden="1">
      <c r="A197" s="2">
        <v>121</v>
      </c>
      <c r="B197" s="41">
        <f t="shared" si="72"/>
        <v>47774</v>
      </c>
      <c r="C197" s="29">
        <f aca="true" t="shared" si="77" ref="C197:C208">M35</f>
        <v>0</v>
      </c>
      <c r="D197" s="24">
        <f t="shared" si="71"/>
        <v>0</v>
      </c>
    </row>
    <row r="198" spans="1:4" ht="15" hidden="1">
      <c r="A198" s="2">
        <v>122</v>
      </c>
      <c r="B198" s="41">
        <f t="shared" si="72"/>
        <v>47805</v>
      </c>
      <c r="C198" s="29">
        <f t="shared" si="77"/>
        <v>0</v>
      </c>
      <c r="D198" s="24">
        <f t="shared" si="71"/>
        <v>0</v>
      </c>
    </row>
    <row r="199" spans="1:4" ht="15" hidden="1">
      <c r="A199" s="2">
        <v>123</v>
      </c>
      <c r="B199" s="41">
        <f t="shared" si="72"/>
        <v>47835</v>
      </c>
      <c r="C199" s="29">
        <f t="shared" si="77"/>
        <v>0</v>
      </c>
      <c r="D199" s="24">
        <f t="shared" si="71"/>
        <v>0</v>
      </c>
    </row>
    <row r="200" spans="1:4" ht="15" hidden="1">
      <c r="A200" s="2">
        <v>124</v>
      </c>
      <c r="B200" s="41">
        <f t="shared" si="72"/>
        <v>47866</v>
      </c>
      <c r="C200" s="29">
        <f t="shared" si="77"/>
        <v>0</v>
      </c>
      <c r="D200" s="24">
        <f t="shared" si="71"/>
        <v>0</v>
      </c>
    </row>
    <row r="201" spans="1:4" ht="15" hidden="1">
      <c r="A201" s="2">
        <v>125</v>
      </c>
      <c r="B201" s="41">
        <f t="shared" si="72"/>
        <v>47897</v>
      </c>
      <c r="C201" s="29">
        <f t="shared" si="77"/>
        <v>0</v>
      </c>
      <c r="D201" s="24">
        <f t="shared" si="71"/>
        <v>0</v>
      </c>
    </row>
    <row r="202" spans="1:4" ht="15" hidden="1">
      <c r="A202" s="2">
        <v>126</v>
      </c>
      <c r="B202" s="41">
        <f t="shared" si="72"/>
        <v>47925</v>
      </c>
      <c r="C202" s="29">
        <f t="shared" si="77"/>
        <v>0</v>
      </c>
      <c r="D202" s="24">
        <f t="shared" si="71"/>
        <v>0</v>
      </c>
    </row>
    <row r="203" spans="1:4" ht="15" hidden="1">
      <c r="A203" s="2">
        <v>127</v>
      </c>
      <c r="B203" s="41">
        <f t="shared" si="72"/>
        <v>47956</v>
      </c>
      <c r="C203" s="29">
        <f t="shared" si="77"/>
        <v>0</v>
      </c>
      <c r="D203" s="24">
        <f t="shared" si="71"/>
        <v>0</v>
      </c>
    </row>
    <row r="204" spans="1:4" ht="15" hidden="1">
      <c r="A204" s="2">
        <v>128</v>
      </c>
      <c r="B204" s="41">
        <f t="shared" si="72"/>
        <v>47986</v>
      </c>
      <c r="C204" s="29">
        <f t="shared" si="77"/>
        <v>0</v>
      </c>
      <c r="D204" s="24">
        <f t="shared" si="71"/>
        <v>0</v>
      </c>
    </row>
    <row r="205" spans="1:4" ht="15" hidden="1">
      <c r="A205" s="2">
        <v>129</v>
      </c>
      <c r="B205" s="41">
        <f t="shared" si="72"/>
        <v>48017</v>
      </c>
      <c r="C205" s="29">
        <f t="shared" si="77"/>
        <v>0</v>
      </c>
      <c r="D205" s="24">
        <f t="shared" si="71"/>
        <v>0</v>
      </c>
    </row>
    <row r="206" spans="1:4" ht="15" hidden="1">
      <c r="A206" s="2">
        <v>130</v>
      </c>
      <c r="B206" s="41">
        <f t="shared" si="72"/>
        <v>48047</v>
      </c>
      <c r="C206" s="29">
        <f t="shared" si="77"/>
        <v>0</v>
      </c>
      <c r="D206" s="24">
        <f aca="true" t="shared" si="78" ref="D206:D269">C206-C207</f>
        <v>0</v>
      </c>
    </row>
    <row r="207" spans="1:4" ht="15" hidden="1">
      <c r="A207" s="2">
        <v>131</v>
      </c>
      <c r="B207" s="41">
        <f aca="true" t="shared" si="79" ref="B207:B270">_XLL.ДАТАМЕС(B206,1)</f>
        <v>48078</v>
      </c>
      <c r="C207" s="29">
        <f t="shared" si="77"/>
        <v>0</v>
      </c>
      <c r="D207" s="24">
        <f t="shared" si="78"/>
        <v>0</v>
      </c>
    </row>
    <row r="208" spans="1:4" ht="15" hidden="1">
      <c r="A208" s="2">
        <v>132</v>
      </c>
      <c r="B208" s="41">
        <f t="shared" si="79"/>
        <v>48109</v>
      </c>
      <c r="C208" s="29">
        <f t="shared" si="77"/>
        <v>0</v>
      </c>
      <c r="D208" s="24">
        <f t="shared" si="78"/>
        <v>0</v>
      </c>
    </row>
    <row r="209" spans="1:4" ht="15" hidden="1">
      <c r="A209" s="2">
        <v>133</v>
      </c>
      <c r="B209" s="41">
        <f t="shared" si="79"/>
        <v>48139</v>
      </c>
      <c r="C209" s="29">
        <f aca="true" t="shared" si="80" ref="C209:C220">P35</f>
        <v>0</v>
      </c>
      <c r="D209" s="24">
        <f t="shared" si="78"/>
        <v>0</v>
      </c>
    </row>
    <row r="210" spans="1:4" ht="15" hidden="1">
      <c r="A210" s="2">
        <v>134</v>
      </c>
      <c r="B210" s="41">
        <f t="shared" si="79"/>
        <v>48170</v>
      </c>
      <c r="C210" s="29">
        <f t="shared" si="80"/>
        <v>0</v>
      </c>
      <c r="D210" s="24">
        <f t="shared" si="78"/>
        <v>0</v>
      </c>
    </row>
    <row r="211" spans="1:4" ht="15" hidden="1">
      <c r="A211" s="2">
        <v>135</v>
      </c>
      <c r="B211" s="41">
        <f t="shared" si="79"/>
        <v>48200</v>
      </c>
      <c r="C211" s="29">
        <f t="shared" si="80"/>
        <v>0</v>
      </c>
      <c r="D211" s="24">
        <f t="shared" si="78"/>
        <v>0</v>
      </c>
    </row>
    <row r="212" spans="1:4" ht="15" hidden="1">
      <c r="A212" s="2">
        <v>136</v>
      </c>
      <c r="B212" s="41">
        <f t="shared" si="79"/>
        <v>48231</v>
      </c>
      <c r="C212" s="29">
        <f t="shared" si="80"/>
        <v>0</v>
      </c>
      <c r="D212" s="24">
        <f t="shared" si="78"/>
        <v>0</v>
      </c>
    </row>
    <row r="213" spans="1:4" ht="15" hidden="1">
      <c r="A213" s="2">
        <v>137</v>
      </c>
      <c r="B213" s="41">
        <f t="shared" si="79"/>
        <v>48262</v>
      </c>
      <c r="C213" s="29">
        <f t="shared" si="80"/>
        <v>0</v>
      </c>
      <c r="D213" s="24">
        <f t="shared" si="78"/>
        <v>0</v>
      </c>
    </row>
    <row r="214" spans="1:4" ht="15" hidden="1">
      <c r="A214" s="2">
        <v>138</v>
      </c>
      <c r="B214" s="41">
        <f t="shared" si="79"/>
        <v>48291</v>
      </c>
      <c r="C214" s="29">
        <f t="shared" si="80"/>
        <v>0</v>
      </c>
      <c r="D214" s="24">
        <f t="shared" si="78"/>
        <v>0</v>
      </c>
    </row>
    <row r="215" spans="1:4" ht="15" hidden="1">
      <c r="A215" s="2">
        <v>139</v>
      </c>
      <c r="B215" s="41">
        <f t="shared" si="79"/>
        <v>48322</v>
      </c>
      <c r="C215" s="29">
        <f t="shared" si="80"/>
        <v>0</v>
      </c>
      <c r="D215" s="24">
        <f t="shared" si="78"/>
        <v>0</v>
      </c>
    </row>
    <row r="216" spans="1:4" ht="15" hidden="1">
      <c r="A216" s="2">
        <v>140</v>
      </c>
      <c r="B216" s="41">
        <f t="shared" si="79"/>
        <v>48352</v>
      </c>
      <c r="C216" s="29">
        <f t="shared" si="80"/>
        <v>0</v>
      </c>
      <c r="D216" s="24">
        <f t="shared" si="78"/>
        <v>0</v>
      </c>
    </row>
    <row r="217" spans="1:4" ht="15" hidden="1">
      <c r="A217" s="2">
        <v>141</v>
      </c>
      <c r="B217" s="41">
        <f t="shared" si="79"/>
        <v>48383</v>
      </c>
      <c r="C217" s="29">
        <f t="shared" si="80"/>
        <v>0</v>
      </c>
      <c r="D217" s="24">
        <f t="shared" si="78"/>
        <v>0</v>
      </c>
    </row>
    <row r="218" spans="1:4" ht="15" hidden="1">
      <c r="A218" s="2">
        <v>142</v>
      </c>
      <c r="B218" s="41">
        <f t="shared" si="79"/>
        <v>48413</v>
      </c>
      <c r="C218" s="29">
        <f t="shared" si="80"/>
        <v>0</v>
      </c>
      <c r="D218" s="24">
        <f t="shared" si="78"/>
        <v>0</v>
      </c>
    </row>
    <row r="219" spans="1:4" ht="15" hidden="1">
      <c r="A219" s="2">
        <v>143</v>
      </c>
      <c r="B219" s="41">
        <f t="shared" si="79"/>
        <v>48444</v>
      </c>
      <c r="C219" s="29">
        <f t="shared" si="80"/>
        <v>0</v>
      </c>
      <c r="D219" s="24">
        <f t="shared" si="78"/>
        <v>0</v>
      </c>
    </row>
    <row r="220" spans="1:4" ht="15" hidden="1">
      <c r="A220" s="2">
        <v>144</v>
      </c>
      <c r="B220" s="41">
        <f t="shared" si="79"/>
        <v>48475</v>
      </c>
      <c r="C220" s="29">
        <f t="shared" si="80"/>
        <v>0</v>
      </c>
      <c r="D220" s="24">
        <f t="shared" si="78"/>
        <v>0</v>
      </c>
    </row>
    <row r="221" spans="1:4" ht="15" hidden="1">
      <c r="A221" s="2">
        <v>145</v>
      </c>
      <c r="B221" s="41">
        <f t="shared" si="79"/>
        <v>48505</v>
      </c>
      <c r="C221" s="29">
        <f aca="true" t="shared" si="81" ref="C221:C232">S35</f>
        <v>0</v>
      </c>
      <c r="D221" s="24">
        <f t="shared" si="78"/>
        <v>0</v>
      </c>
    </row>
    <row r="222" spans="1:4" ht="15" hidden="1">
      <c r="A222" s="2">
        <v>146</v>
      </c>
      <c r="B222" s="41">
        <f t="shared" si="79"/>
        <v>48536</v>
      </c>
      <c r="C222" s="29">
        <f t="shared" si="81"/>
        <v>0</v>
      </c>
      <c r="D222" s="24">
        <f t="shared" si="78"/>
        <v>0</v>
      </c>
    </row>
    <row r="223" spans="1:4" ht="15" hidden="1">
      <c r="A223" s="2">
        <v>147</v>
      </c>
      <c r="B223" s="41">
        <f t="shared" si="79"/>
        <v>48566</v>
      </c>
      <c r="C223" s="29">
        <f t="shared" si="81"/>
        <v>0</v>
      </c>
      <c r="D223" s="24">
        <f t="shared" si="78"/>
        <v>0</v>
      </c>
    </row>
    <row r="224" spans="1:4" ht="15" hidden="1">
      <c r="A224" s="2">
        <v>148</v>
      </c>
      <c r="B224" s="41">
        <f t="shared" si="79"/>
        <v>48597</v>
      </c>
      <c r="C224" s="29">
        <f t="shared" si="81"/>
        <v>0</v>
      </c>
      <c r="D224" s="24">
        <f t="shared" si="78"/>
        <v>0</v>
      </c>
    </row>
    <row r="225" spans="1:4" ht="15" hidden="1">
      <c r="A225" s="2">
        <v>149</v>
      </c>
      <c r="B225" s="41">
        <f t="shared" si="79"/>
        <v>48628</v>
      </c>
      <c r="C225" s="29">
        <f t="shared" si="81"/>
        <v>0</v>
      </c>
      <c r="D225" s="24">
        <f t="shared" si="78"/>
        <v>0</v>
      </c>
    </row>
    <row r="226" spans="1:4" ht="15" hidden="1">
      <c r="A226" s="2">
        <v>150</v>
      </c>
      <c r="B226" s="41">
        <f t="shared" si="79"/>
        <v>48656</v>
      </c>
      <c r="C226" s="29">
        <f t="shared" si="81"/>
        <v>0</v>
      </c>
      <c r="D226" s="24">
        <f t="shared" si="78"/>
        <v>0</v>
      </c>
    </row>
    <row r="227" spans="1:4" ht="15" hidden="1">
      <c r="A227" s="2">
        <v>151</v>
      </c>
      <c r="B227" s="41">
        <f t="shared" si="79"/>
        <v>48687</v>
      </c>
      <c r="C227" s="29">
        <f t="shared" si="81"/>
        <v>0</v>
      </c>
      <c r="D227" s="24">
        <f t="shared" si="78"/>
        <v>0</v>
      </c>
    </row>
    <row r="228" spans="1:4" ht="15" hidden="1">
      <c r="A228" s="2">
        <v>152</v>
      </c>
      <c r="B228" s="41">
        <f t="shared" si="79"/>
        <v>48717</v>
      </c>
      <c r="C228" s="29">
        <f t="shared" si="81"/>
        <v>0</v>
      </c>
      <c r="D228" s="24">
        <f t="shared" si="78"/>
        <v>0</v>
      </c>
    </row>
    <row r="229" spans="1:4" ht="15" hidden="1">
      <c r="A229" s="2">
        <v>153</v>
      </c>
      <c r="B229" s="41">
        <f t="shared" si="79"/>
        <v>48748</v>
      </c>
      <c r="C229" s="29">
        <f t="shared" si="81"/>
        <v>0</v>
      </c>
      <c r="D229" s="24">
        <f t="shared" si="78"/>
        <v>0</v>
      </c>
    </row>
    <row r="230" spans="1:4" ht="15" hidden="1">
      <c r="A230" s="2">
        <v>154</v>
      </c>
      <c r="B230" s="41">
        <f t="shared" si="79"/>
        <v>48778</v>
      </c>
      <c r="C230" s="29">
        <f t="shared" si="81"/>
        <v>0</v>
      </c>
      <c r="D230" s="24">
        <f t="shared" si="78"/>
        <v>0</v>
      </c>
    </row>
    <row r="231" spans="1:4" ht="15" hidden="1">
      <c r="A231" s="2">
        <v>155</v>
      </c>
      <c r="B231" s="41">
        <f t="shared" si="79"/>
        <v>48809</v>
      </c>
      <c r="C231" s="29">
        <f t="shared" si="81"/>
        <v>0</v>
      </c>
      <c r="D231" s="24">
        <f t="shared" si="78"/>
        <v>0</v>
      </c>
    </row>
    <row r="232" spans="1:4" ht="15" hidden="1">
      <c r="A232" s="2">
        <v>156</v>
      </c>
      <c r="B232" s="41">
        <f t="shared" si="79"/>
        <v>48840</v>
      </c>
      <c r="C232" s="29">
        <f t="shared" si="81"/>
        <v>0</v>
      </c>
      <c r="D232" s="24">
        <f t="shared" si="78"/>
        <v>0</v>
      </c>
    </row>
    <row r="233" spans="1:4" ht="15" hidden="1">
      <c r="A233" s="2">
        <v>157</v>
      </c>
      <c r="B233" s="41">
        <f t="shared" si="79"/>
        <v>48870</v>
      </c>
      <c r="C233" s="29">
        <f aca="true" t="shared" si="82" ref="C233:C244">V35</f>
        <v>0</v>
      </c>
      <c r="D233" s="24">
        <f t="shared" si="78"/>
        <v>0</v>
      </c>
    </row>
    <row r="234" spans="1:4" ht="15" hidden="1">
      <c r="A234" s="2">
        <v>158</v>
      </c>
      <c r="B234" s="41">
        <f t="shared" si="79"/>
        <v>48901</v>
      </c>
      <c r="C234" s="29">
        <f t="shared" si="82"/>
        <v>0</v>
      </c>
      <c r="D234" s="24">
        <f t="shared" si="78"/>
        <v>0</v>
      </c>
    </row>
    <row r="235" spans="1:4" ht="15" hidden="1">
      <c r="A235" s="2">
        <v>159</v>
      </c>
      <c r="B235" s="41">
        <f t="shared" si="79"/>
        <v>48931</v>
      </c>
      <c r="C235" s="29">
        <f t="shared" si="82"/>
        <v>0</v>
      </c>
      <c r="D235" s="24">
        <f t="shared" si="78"/>
        <v>0</v>
      </c>
    </row>
    <row r="236" spans="1:4" ht="15" hidden="1">
      <c r="A236" s="2">
        <v>160</v>
      </c>
      <c r="B236" s="41">
        <f t="shared" si="79"/>
        <v>48962</v>
      </c>
      <c r="C236" s="29">
        <f t="shared" si="82"/>
        <v>0</v>
      </c>
      <c r="D236" s="24">
        <f t="shared" si="78"/>
        <v>0</v>
      </c>
    </row>
    <row r="237" spans="1:4" ht="15" hidden="1">
      <c r="A237" s="2">
        <v>161</v>
      </c>
      <c r="B237" s="41">
        <f t="shared" si="79"/>
        <v>48993</v>
      </c>
      <c r="C237" s="29">
        <f t="shared" si="82"/>
        <v>0</v>
      </c>
      <c r="D237" s="24">
        <f t="shared" si="78"/>
        <v>0</v>
      </c>
    </row>
    <row r="238" spans="1:4" ht="15" hidden="1">
      <c r="A238" s="2">
        <v>162</v>
      </c>
      <c r="B238" s="41">
        <f t="shared" si="79"/>
        <v>49021</v>
      </c>
      <c r="C238" s="29">
        <f t="shared" si="82"/>
        <v>0</v>
      </c>
      <c r="D238" s="24">
        <f t="shared" si="78"/>
        <v>0</v>
      </c>
    </row>
    <row r="239" spans="1:4" ht="15" hidden="1">
      <c r="A239" s="2">
        <v>163</v>
      </c>
      <c r="B239" s="41">
        <f t="shared" si="79"/>
        <v>49052</v>
      </c>
      <c r="C239" s="29">
        <f t="shared" si="82"/>
        <v>0</v>
      </c>
      <c r="D239" s="24">
        <f t="shared" si="78"/>
        <v>0</v>
      </c>
    </row>
    <row r="240" spans="1:4" ht="15" hidden="1">
      <c r="A240" s="2">
        <v>164</v>
      </c>
      <c r="B240" s="41">
        <f t="shared" si="79"/>
        <v>49082</v>
      </c>
      <c r="C240" s="29">
        <f t="shared" si="82"/>
        <v>0</v>
      </c>
      <c r="D240" s="24">
        <f t="shared" si="78"/>
        <v>0</v>
      </c>
    </row>
    <row r="241" spans="1:4" ht="15" hidden="1">
      <c r="A241" s="2">
        <v>165</v>
      </c>
      <c r="B241" s="41">
        <f t="shared" si="79"/>
        <v>49113</v>
      </c>
      <c r="C241" s="29">
        <f t="shared" si="82"/>
        <v>0</v>
      </c>
      <c r="D241" s="24">
        <f t="shared" si="78"/>
        <v>0</v>
      </c>
    </row>
    <row r="242" spans="1:4" ht="15" hidden="1">
      <c r="A242" s="2">
        <v>166</v>
      </c>
      <c r="B242" s="41">
        <f t="shared" si="79"/>
        <v>49143</v>
      </c>
      <c r="C242" s="29">
        <f t="shared" si="82"/>
        <v>0</v>
      </c>
      <c r="D242" s="24">
        <f t="shared" si="78"/>
        <v>0</v>
      </c>
    </row>
    <row r="243" spans="1:4" ht="15" hidden="1">
      <c r="A243" s="2">
        <v>167</v>
      </c>
      <c r="B243" s="41">
        <f t="shared" si="79"/>
        <v>49174</v>
      </c>
      <c r="C243" s="29">
        <f t="shared" si="82"/>
        <v>0</v>
      </c>
      <c r="D243" s="24">
        <f t="shared" si="78"/>
        <v>0</v>
      </c>
    </row>
    <row r="244" spans="1:4" ht="15" hidden="1">
      <c r="A244" s="2">
        <v>168</v>
      </c>
      <c r="B244" s="41">
        <f t="shared" si="79"/>
        <v>49205</v>
      </c>
      <c r="C244" s="29">
        <f t="shared" si="82"/>
        <v>0</v>
      </c>
      <c r="D244" s="24">
        <f t="shared" si="78"/>
        <v>0</v>
      </c>
    </row>
    <row r="245" spans="1:4" ht="15" hidden="1">
      <c r="A245" s="2">
        <v>169</v>
      </c>
      <c r="B245" s="41">
        <f t="shared" si="79"/>
        <v>49235</v>
      </c>
      <c r="C245" s="29">
        <f aca="true" t="shared" si="83" ref="C245:C256">D50</f>
        <v>0</v>
      </c>
      <c r="D245" s="24">
        <f t="shared" si="78"/>
        <v>0</v>
      </c>
    </row>
    <row r="246" spans="1:4" ht="15" hidden="1">
      <c r="A246" s="2">
        <v>170</v>
      </c>
      <c r="B246" s="41">
        <f t="shared" si="79"/>
        <v>49266</v>
      </c>
      <c r="C246" s="29">
        <f t="shared" si="83"/>
        <v>0</v>
      </c>
      <c r="D246" s="24">
        <f t="shared" si="78"/>
        <v>0</v>
      </c>
    </row>
    <row r="247" spans="1:4" ht="15" hidden="1">
      <c r="A247" s="2">
        <v>171</v>
      </c>
      <c r="B247" s="41">
        <f t="shared" si="79"/>
        <v>49296</v>
      </c>
      <c r="C247" s="29">
        <f t="shared" si="83"/>
        <v>0</v>
      </c>
      <c r="D247" s="24">
        <f t="shared" si="78"/>
        <v>0</v>
      </c>
    </row>
    <row r="248" spans="1:4" ht="15" hidden="1">
      <c r="A248" s="2">
        <v>172</v>
      </c>
      <c r="B248" s="41">
        <f t="shared" si="79"/>
        <v>49327</v>
      </c>
      <c r="C248" s="29">
        <f t="shared" si="83"/>
        <v>0</v>
      </c>
      <c r="D248" s="24">
        <f t="shared" si="78"/>
        <v>0</v>
      </c>
    </row>
    <row r="249" spans="1:4" ht="15" hidden="1">
      <c r="A249" s="2">
        <v>173</v>
      </c>
      <c r="B249" s="41">
        <f t="shared" si="79"/>
        <v>49358</v>
      </c>
      <c r="C249" s="29">
        <f t="shared" si="83"/>
        <v>0</v>
      </c>
      <c r="D249" s="24">
        <f t="shared" si="78"/>
        <v>0</v>
      </c>
    </row>
    <row r="250" spans="1:4" ht="15" hidden="1">
      <c r="A250" s="2">
        <v>174</v>
      </c>
      <c r="B250" s="41">
        <f t="shared" si="79"/>
        <v>49386</v>
      </c>
      <c r="C250" s="29">
        <f t="shared" si="83"/>
        <v>0</v>
      </c>
      <c r="D250" s="24">
        <f t="shared" si="78"/>
        <v>0</v>
      </c>
    </row>
    <row r="251" spans="1:4" ht="15" hidden="1">
      <c r="A251" s="2">
        <v>175</v>
      </c>
      <c r="B251" s="41">
        <f t="shared" si="79"/>
        <v>49417</v>
      </c>
      <c r="C251" s="29">
        <f t="shared" si="83"/>
        <v>0</v>
      </c>
      <c r="D251" s="24">
        <f t="shared" si="78"/>
        <v>0</v>
      </c>
    </row>
    <row r="252" spans="1:4" ht="15" hidden="1">
      <c r="A252" s="2">
        <v>176</v>
      </c>
      <c r="B252" s="41">
        <f t="shared" si="79"/>
        <v>49447</v>
      </c>
      <c r="C252" s="29">
        <f t="shared" si="83"/>
        <v>0</v>
      </c>
      <c r="D252" s="24">
        <f t="shared" si="78"/>
        <v>0</v>
      </c>
    </row>
    <row r="253" spans="1:4" ht="15" hidden="1">
      <c r="A253" s="2">
        <v>177</v>
      </c>
      <c r="B253" s="41">
        <f t="shared" si="79"/>
        <v>49478</v>
      </c>
      <c r="C253" s="29">
        <f t="shared" si="83"/>
        <v>0</v>
      </c>
      <c r="D253" s="24">
        <f t="shared" si="78"/>
        <v>0</v>
      </c>
    </row>
    <row r="254" spans="1:4" ht="15" hidden="1">
      <c r="A254" s="2">
        <v>178</v>
      </c>
      <c r="B254" s="41">
        <f t="shared" si="79"/>
        <v>49508</v>
      </c>
      <c r="C254" s="29">
        <f t="shared" si="83"/>
        <v>0</v>
      </c>
      <c r="D254" s="24">
        <f t="shared" si="78"/>
        <v>0</v>
      </c>
    </row>
    <row r="255" spans="1:4" ht="15" hidden="1">
      <c r="A255" s="2">
        <v>179</v>
      </c>
      <c r="B255" s="41">
        <f t="shared" si="79"/>
        <v>49539</v>
      </c>
      <c r="C255" s="29">
        <f t="shared" si="83"/>
        <v>0</v>
      </c>
      <c r="D255" s="24">
        <f t="shared" si="78"/>
        <v>0</v>
      </c>
    </row>
    <row r="256" spans="1:4" ht="15" hidden="1">
      <c r="A256" s="2">
        <v>180</v>
      </c>
      <c r="B256" s="41">
        <f t="shared" si="79"/>
        <v>49570</v>
      </c>
      <c r="C256" s="29">
        <f t="shared" si="83"/>
        <v>0</v>
      </c>
      <c r="D256" s="24">
        <f t="shared" si="78"/>
        <v>0</v>
      </c>
    </row>
    <row r="257" spans="1:4" ht="15" hidden="1">
      <c r="A257" s="2">
        <v>181</v>
      </c>
      <c r="B257" s="41">
        <f t="shared" si="79"/>
        <v>49600</v>
      </c>
      <c r="C257" s="29">
        <f aca="true" t="shared" si="84" ref="C257:C268">G50</f>
        <v>0</v>
      </c>
      <c r="D257" s="24">
        <f t="shared" si="78"/>
        <v>0</v>
      </c>
    </row>
    <row r="258" spans="1:4" ht="15" hidden="1">
      <c r="A258" s="2">
        <v>182</v>
      </c>
      <c r="B258" s="41">
        <f t="shared" si="79"/>
        <v>49631</v>
      </c>
      <c r="C258" s="29">
        <f t="shared" si="84"/>
        <v>0</v>
      </c>
      <c r="D258" s="24">
        <f t="shared" si="78"/>
        <v>0</v>
      </c>
    </row>
    <row r="259" spans="1:4" ht="15" hidden="1">
      <c r="A259" s="2">
        <v>183</v>
      </c>
      <c r="B259" s="41">
        <f t="shared" si="79"/>
        <v>49661</v>
      </c>
      <c r="C259" s="29">
        <f t="shared" si="84"/>
        <v>0</v>
      </c>
      <c r="D259" s="24">
        <f t="shared" si="78"/>
        <v>0</v>
      </c>
    </row>
    <row r="260" spans="1:4" ht="15" hidden="1">
      <c r="A260" s="2">
        <v>184</v>
      </c>
      <c r="B260" s="41">
        <f t="shared" si="79"/>
        <v>49692</v>
      </c>
      <c r="C260" s="29">
        <f t="shared" si="84"/>
        <v>0</v>
      </c>
      <c r="D260" s="24">
        <f t="shared" si="78"/>
        <v>0</v>
      </c>
    </row>
    <row r="261" spans="1:4" ht="15" hidden="1">
      <c r="A261" s="2">
        <v>185</v>
      </c>
      <c r="B261" s="41">
        <f t="shared" si="79"/>
        <v>49723</v>
      </c>
      <c r="C261" s="29">
        <f t="shared" si="84"/>
        <v>0</v>
      </c>
      <c r="D261" s="24">
        <f t="shared" si="78"/>
        <v>0</v>
      </c>
    </row>
    <row r="262" spans="1:4" ht="15" hidden="1">
      <c r="A262" s="2">
        <v>186</v>
      </c>
      <c r="B262" s="41">
        <f t="shared" si="79"/>
        <v>49752</v>
      </c>
      <c r="C262" s="29">
        <f t="shared" si="84"/>
        <v>0</v>
      </c>
      <c r="D262" s="24">
        <f t="shared" si="78"/>
        <v>0</v>
      </c>
    </row>
    <row r="263" spans="1:4" ht="15" hidden="1">
      <c r="A263" s="2">
        <v>187</v>
      </c>
      <c r="B263" s="41">
        <f t="shared" si="79"/>
        <v>49783</v>
      </c>
      <c r="C263" s="29">
        <f t="shared" si="84"/>
        <v>0</v>
      </c>
      <c r="D263" s="24">
        <f t="shared" si="78"/>
        <v>0</v>
      </c>
    </row>
    <row r="264" spans="1:4" ht="15" hidden="1">
      <c r="A264" s="2">
        <v>188</v>
      </c>
      <c r="B264" s="41">
        <f t="shared" si="79"/>
        <v>49813</v>
      </c>
      <c r="C264" s="29">
        <f t="shared" si="84"/>
        <v>0</v>
      </c>
      <c r="D264" s="24">
        <f t="shared" si="78"/>
        <v>0</v>
      </c>
    </row>
    <row r="265" spans="1:4" ht="15" hidden="1">
      <c r="A265" s="2">
        <v>189</v>
      </c>
      <c r="B265" s="41">
        <f t="shared" si="79"/>
        <v>49844</v>
      </c>
      <c r="C265" s="29">
        <f t="shared" si="84"/>
        <v>0</v>
      </c>
      <c r="D265" s="24">
        <f t="shared" si="78"/>
        <v>0</v>
      </c>
    </row>
    <row r="266" spans="1:4" ht="15" hidden="1">
      <c r="A266" s="2">
        <v>190</v>
      </c>
      <c r="B266" s="41">
        <f t="shared" si="79"/>
        <v>49874</v>
      </c>
      <c r="C266" s="29">
        <f t="shared" si="84"/>
        <v>0</v>
      </c>
      <c r="D266" s="24">
        <f t="shared" si="78"/>
        <v>0</v>
      </c>
    </row>
    <row r="267" spans="1:4" ht="15" hidden="1">
      <c r="A267" s="2">
        <v>191</v>
      </c>
      <c r="B267" s="41">
        <f t="shared" si="79"/>
        <v>49905</v>
      </c>
      <c r="C267" s="29">
        <f t="shared" si="84"/>
        <v>0</v>
      </c>
      <c r="D267" s="24">
        <f t="shared" si="78"/>
        <v>0</v>
      </c>
    </row>
    <row r="268" spans="1:4" ht="15" hidden="1">
      <c r="A268" s="2">
        <v>192</v>
      </c>
      <c r="B268" s="41">
        <f t="shared" si="79"/>
        <v>49936</v>
      </c>
      <c r="C268" s="29">
        <f t="shared" si="84"/>
        <v>0</v>
      </c>
      <c r="D268" s="24">
        <f t="shared" si="78"/>
        <v>0</v>
      </c>
    </row>
    <row r="269" spans="1:4" ht="15" hidden="1">
      <c r="A269" s="2">
        <v>193</v>
      </c>
      <c r="B269" s="41">
        <f t="shared" si="79"/>
        <v>49966</v>
      </c>
      <c r="C269" s="29">
        <f aca="true" t="shared" si="85" ref="C269:C280">J50</f>
        <v>0</v>
      </c>
      <c r="D269" s="24">
        <f t="shared" si="78"/>
        <v>0</v>
      </c>
    </row>
    <row r="270" spans="1:4" ht="15" hidden="1">
      <c r="A270" s="2">
        <v>194</v>
      </c>
      <c r="B270" s="41">
        <f t="shared" si="79"/>
        <v>49997</v>
      </c>
      <c r="C270" s="29">
        <f t="shared" si="85"/>
        <v>0</v>
      </c>
      <c r="D270" s="24">
        <f aca="true" t="shared" si="86" ref="D270:D316">C270-C271</f>
        <v>0</v>
      </c>
    </row>
    <row r="271" spans="1:4" ht="15" hidden="1">
      <c r="A271" s="2">
        <v>195</v>
      </c>
      <c r="B271" s="41">
        <f aca="true" t="shared" si="87" ref="B271:B316">_XLL.ДАТАМЕС(B270,1)</f>
        <v>50027</v>
      </c>
      <c r="C271" s="29">
        <f t="shared" si="85"/>
        <v>0</v>
      </c>
      <c r="D271" s="24">
        <f t="shared" si="86"/>
        <v>0</v>
      </c>
    </row>
    <row r="272" spans="1:4" ht="15" hidden="1">
      <c r="A272" s="2">
        <v>196</v>
      </c>
      <c r="B272" s="41">
        <f t="shared" si="87"/>
        <v>50058</v>
      </c>
      <c r="C272" s="29">
        <f t="shared" si="85"/>
        <v>0</v>
      </c>
      <c r="D272" s="24">
        <f t="shared" si="86"/>
        <v>0</v>
      </c>
    </row>
    <row r="273" spans="1:4" ht="15" hidden="1">
      <c r="A273" s="2">
        <v>197</v>
      </c>
      <c r="B273" s="41">
        <f t="shared" si="87"/>
        <v>50089</v>
      </c>
      <c r="C273" s="29">
        <f t="shared" si="85"/>
        <v>0</v>
      </c>
      <c r="D273" s="24">
        <f t="shared" si="86"/>
        <v>0</v>
      </c>
    </row>
    <row r="274" spans="1:4" ht="15" hidden="1">
      <c r="A274" s="2">
        <v>198</v>
      </c>
      <c r="B274" s="41">
        <f t="shared" si="87"/>
        <v>50117</v>
      </c>
      <c r="C274" s="29">
        <f t="shared" si="85"/>
        <v>0</v>
      </c>
      <c r="D274" s="24">
        <f t="shared" si="86"/>
        <v>0</v>
      </c>
    </row>
    <row r="275" spans="1:4" ht="15" hidden="1">
      <c r="A275" s="2">
        <v>199</v>
      </c>
      <c r="B275" s="41">
        <f t="shared" si="87"/>
        <v>50148</v>
      </c>
      <c r="C275" s="29">
        <f t="shared" si="85"/>
        <v>0</v>
      </c>
      <c r="D275" s="24">
        <f t="shared" si="86"/>
        <v>0</v>
      </c>
    </row>
    <row r="276" spans="1:4" ht="15" hidden="1">
      <c r="A276" s="2">
        <v>200</v>
      </c>
      <c r="B276" s="41">
        <f t="shared" si="87"/>
        <v>50178</v>
      </c>
      <c r="C276" s="29">
        <f t="shared" si="85"/>
        <v>0</v>
      </c>
      <c r="D276" s="24">
        <f t="shared" si="86"/>
        <v>0</v>
      </c>
    </row>
    <row r="277" spans="1:4" ht="15" hidden="1">
      <c r="A277" s="2">
        <v>201</v>
      </c>
      <c r="B277" s="41">
        <f t="shared" si="87"/>
        <v>50209</v>
      </c>
      <c r="C277" s="29">
        <f t="shared" si="85"/>
        <v>0</v>
      </c>
      <c r="D277" s="24">
        <f t="shared" si="86"/>
        <v>0</v>
      </c>
    </row>
    <row r="278" spans="1:4" ht="15" hidden="1">
      <c r="A278" s="2">
        <v>202</v>
      </c>
      <c r="B278" s="41">
        <f t="shared" si="87"/>
        <v>50239</v>
      </c>
      <c r="C278" s="29">
        <f t="shared" si="85"/>
        <v>0</v>
      </c>
      <c r="D278" s="24">
        <f t="shared" si="86"/>
        <v>0</v>
      </c>
    </row>
    <row r="279" spans="1:4" ht="15" hidden="1">
      <c r="A279" s="2">
        <v>203</v>
      </c>
      <c r="B279" s="41">
        <f t="shared" si="87"/>
        <v>50270</v>
      </c>
      <c r="C279" s="29">
        <f t="shared" si="85"/>
        <v>0</v>
      </c>
      <c r="D279" s="24">
        <f t="shared" si="86"/>
        <v>0</v>
      </c>
    </row>
    <row r="280" spans="1:4" ht="15" hidden="1">
      <c r="A280" s="2">
        <v>204</v>
      </c>
      <c r="B280" s="41">
        <f t="shared" si="87"/>
        <v>50301</v>
      </c>
      <c r="C280" s="29">
        <f t="shared" si="85"/>
        <v>0</v>
      </c>
      <c r="D280" s="24">
        <f t="shared" si="86"/>
        <v>0</v>
      </c>
    </row>
    <row r="281" spans="1:4" ht="15" hidden="1">
      <c r="A281" s="2">
        <v>205</v>
      </c>
      <c r="B281" s="41">
        <f t="shared" si="87"/>
        <v>50331</v>
      </c>
      <c r="C281" s="29">
        <f>M50</f>
        <v>0</v>
      </c>
      <c r="D281" s="24">
        <f t="shared" si="86"/>
        <v>0</v>
      </c>
    </row>
    <row r="282" spans="1:4" ht="15" hidden="1">
      <c r="A282" s="2">
        <v>206</v>
      </c>
      <c r="B282" s="41">
        <f t="shared" si="87"/>
        <v>50362</v>
      </c>
      <c r="C282" s="29">
        <f aca="true" t="shared" si="88" ref="C282:C292">M51</f>
        <v>0</v>
      </c>
      <c r="D282" s="24">
        <f t="shared" si="86"/>
        <v>0</v>
      </c>
    </row>
    <row r="283" spans="1:4" ht="15" hidden="1">
      <c r="A283" s="2">
        <v>207</v>
      </c>
      <c r="B283" s="41">
        <f t="shared" si="87"/>
        <v>50392</v>
      </c>
      <c r="C283" s="29">
        <f t="shared" si="88"/>
        <v>0</v>
      </c>
      <c r="D283" s="24">
        <f t="shared" si="86"/>
        <v>0</v>
      </c>
    </row>
    <row r="284" spans="1:4" ht="15" hidden="1">
      <c r="A284" s="2">
        <v>208</v>
      </c>
      <c r="B284" s="41">
        <f t="shared" si="87"/>
        <v>50423</v>
      </c>
      <c r="C284" s="29">
        <f t="shared" si="88"/>
        <v>0</v>
      </c>
      <c r="D284" s="24">
        <f t="shared" si="86"/>
        <v>0</v>
      </c>
    </row>
    <row r="285" spans="1:4" ht="15" hidden="1">
      <c r="A285" s="2">
        <v>209</v>
      </c>
      <c r="B285" s="41">
        <f t="shared" si="87"/>
        <v>50454</v>
      </c>
      <c r="C285" s="29">
        <f t="shared" si="88"/>
        <v>0</v>
      </c>
      <c r="D285" s="24">
        <f t="shared" si="86"/>
        <v>0</v>
      </c>
    </row>
    <row r="286" spans="1:4" ht="15" hidden="1">
      <c r="A286" s="2">
        <v>210</v>
      </c>
      <c r="B286" s="41">
        <f t="shared" si="87"/>
        <v>50482</v>
      </c>
      <c r="C286" s="29">
        <f t="shared" si="88"/>
        <v>0</v>
      </c>
      <c r="D286" s="24">
        <f t="shared" si="86"/>
        <v>0</v>
      </c>
    </row>
    <row r="287" spans="1:4" ht="15" hidden="1">
      <c r="A287" s="2">
        <v>211</v>
      </c>
      <c r="B287" s="41">
        <f t="shared" si="87"/>
        <v>50513</v>
      </c>
      <c r="C287" s="29">
        <f t="shared" si="88"/>
        <v>0</v>
      </c>
      <c r="D287" s="24">
        <f t="shared" si="86"/>
        <v>0</v>
      </c>
    </row>
    <row r="288" spans="1:4" ht="15" hidden="1">
      <c r="A288" s="2">
        <v>212</v>
      </c>
      <c r="B288" s="41">
        <f t="shared" si="87"/>
        <v>50543</v>
      </c>
      <c r="C288" s="29">
        <f t="shared" si="88"/>
        <v>0</v>
      </c>
      <c r="D288" s="24">
        <f t="shared" si="86"/>
        <v>0</v>
      </c>
    </row>
    <row r="289" spans="1:4" ht="15" hidden="1">
      <c r="A289" s="2">
        <v>213</v>
      </c>
      <c r="B289" s="41">
        <f t="shared" si="87"/>
        <v>50574</v>
      </c>
      <c r="C289" s="29">
        <f t="shared" si="88"/>
        <v>0</v>
      </c>
      <c r="D289" s="24">
        <f t="shared" si="86"/>
        <v>0</v>
      </c>
    </row>
    <row r="290" spans="1:4" ht="15" hidden="1">
      <c r="A290" s="2">
        <v>214</v>
      </c>
      <c r="B290" s="41">
        <f t="shared" si="87"/>
        <v>50604</v>
      </c>
      <c r="C290" s="29">
        <f t="shared" si="88"/>
        <v>0</v>
      </c>
      <c r="D290" s="24">
        <f t="shared" si="86"/>
        <v>0</v>
      </c>
    </row>
    <row r="291" spans="1:4" ht="15" hidden="1">
      <c r="A291" s="2">
        <v>215</v>
      </c>
      <c r="B291" s="41">
        <f t="shared" si="87"/>
        <v>50635</v>
      </c>
      <c r="C291" s="29">
        <f t="shared" si="88"/>
        <v>0</v>
      </c>
      <c r="D291" s="24">
        <f t="shared" si="86"/>
        <v>0</v>
      </c>
    </row>
    <row r="292" spans="1:4" ht="15" hidden="1">
      <c r="A292" s="2">
        <v>216</v>
      </c>
      <c r="B292" s="41">
        <f t="shared" si="87"/>
        <v>50666</v>
      </c>
      <c r="C292" s="29">
        <f t="shared" si="88"/>
        <v>0</v>
      </c>
      <c r="D292" s="24">
        <f t="shared" si="86"/>
        <v>0</v>
      </c>
    </row>
    <row r="293" spans="1:4" ht="15" hidden="1">
      <c r="A293" s="2">
        <v>217</v>
      </c>
      <c r="B293" s="41">
        <f t="shared" si="87"/>
        <v>50696</v>
      </c>
      <c r="C293" s="24">
        <f>P50</f>
        <v>0</v>
      </c>
      <c r="D293" s="24">
        <f t="shared" si="86"/>
        <v>0</v>
      </c>
    </row>
    <row r="294" spans="1:4" ht="15" hidden="1">
      <c r="A294" s="2">
        <v>218</v>
      </c>
      <c r="B294" s="41">
        <f t="shared" si="87"/>
        <v>50727</v>
      </c>
      <c r="C294" s="24">
        <f aca="true" t="shared" si="89" ref="C294:C303">P51</f>
        <v>0</v>
      </c>
      <c r="D294" s="24">
        <f t="shared" si="86"/>
        <v>0</v>
      </c>
    </row>
    <row r="295" spans="1:4" ht="15" hidden="1">
      <c r="A295" s="2">
        <v>219</v>
      </c>
      <c r="B295" s="41">
        <f t="shared" si="87"/>
        <v>50757</v>
      </c>
      <c r="C295" s="24">
        <f t="shared" si="89"/>
        <v>0</v>
      </c>
      <c r="D295" s="24">
        <f t="shared" si="86"/>
        <v>0</v>
      </c>
    </row>
    <row r="296" spans="1:4" ht="15" hidden="1">
      <c r="A296" s="2">
        <v>220</v>
      </c>
      <c r="B296" s="41">
        <f t="shared" si="87"/>
        <v>50788</v>
      </c>
      <c r="C296" s="24">
        <f t="shared" si="89"/>
        <v>0</v>
      </c>
      <c r="D296" s="24">
        <f t="shared" si="86"/>
        <v>0</v>
      </c>
    </row>
    <row r="297" spans="1:4" ht="15" hidden="1">
      <c r="A297" s="2">
        <v>221</v>
      </c>
      <c r="B297" s="41">
        <f t="shared" si="87"/>
        <v>50819</v>
      </c>
      <c r="C297" s="24">
        <f t="shared" si="89"/>
        <v>0</v>
      </c>
      <c r="D297" s="24">
        <f t="shared" si="86"/>
        <v>0</v>
      </c>
    </row>
    <row r="298" spans="1:4" ht="15" hidden="1">
      <c r="A298" s="2">
        <v>222</v>
      </c>
      <c r="B298" s="41">
        <f t="shared" si="87"/>
        <v>50847</v>
      </c>
      <c r="C298" s="24">
        <f t="shared" si="89"/>
        <v>0</v>
      </c>
      <c r="D298" s="24">
        <f t="shared" si="86"/>
        <v>0</v>
      </c>
    </row>
    <row r="299" spans="1:4" ht="15" hidden="1">
      <c r="A299" s="2">
        <v>223</v>
      </c>
      <c r="B299" s="41">
        <f t="shared" si="87"/>
        <v>50878</v>
      </c>
      <c r="C299" s="24">
        <f t="shared" si="89"/>
        <v>0</v>
      </c>
      <c r="D299" s="24">
        <f t="shared" si="86"/>
        <v>0</v>
      </c>
    </row>
    <row r="300" spans="1:4" ht="15" hidden="1">
      <c r="A300" s="2">
        <v>224</v>
      </c>
      <c r="B300" s="41">
        <f t="shared" si="87"/>
        <v>50908</v>
      </c>
      <c r="C300" s="24">
        <f t="shared" si="89"/>
        <v>0</v>
      </c>
      <c r="D300" s="24">
        <f t="shared" si="86"/>
        <v>0</v>
      </c>
    </row>
    <row r="301" spans="1:4" ht="15" hidden="1">
      <c r="A301" s="2">
        <v>225</v>
      </c>
      <c r="B301" s="41">
        <f t="shared" si="87"/>
        <v>50939</v>
      </c>
      <c r="C301" s="24">
        <f t="shared" si="89"/>
        <v>0</v>
      </c>
      <c r="D301" s="24">
        <f t="shared" si="86"/>
        <v>0</v>
      </c>
    </row>
    <row r="302" spans="1:4" ht="15" hidden="1">
      <c r="A302" s="2">
        <v>226</v>
      </c>
      <c r="B302" s="41">
        <f t="shared" si="87"/>
        <v>50969</v>
      </c>
      <c r="C302" s="24">
        <f t="shared" si="89"/>
        <v>0</v>
      </c>
      <c r="D302" s="24">
        <f t="shared" si="86"/>
        <v>0</v>
      </c>
    </row>
    <row r="303" spans="1:4" ht="15" hidden="1">
      <c r="A303" s="2">
        <v>227</v>
      </c>
      <c r="B303" s="41">
        <f t="shared" si="87"/>
        <v>51000</v>
      </c>
      <c r="C303" s="24">
        <f t="shared" si="89"/>
        <v>0</v>
      </c>
      <c r="D303" s="24">
        <f t="shared" si="86"/>
        <v>0</v>
      </c>
    </row>
    <row r="304" spans="1:4" ht="15" hidden="1">
      <c r="A304" s="2">
        <v>228</v>
      </c>
      <c r="B304" s="41">
        <f t="shared" si="87"/>
        <v>51031</v>
      </c>
      <c r="C304" s="24">
        <f>P61</f>
        <v>0</v>
      </c>
      <c r="D304" s="24">
        <f t="shared" si="86"/>
        <v>0</v>
      </c>
    </row>
    <row r="305" spans="1:4" ht="15" hidden="1">
      <c r="A305" s="2">
        <v>229</v>
      </c>
      <c r="B305" s="41">
        <f t="shared" si="87"/>
        <v>51061</v>
      </c>
      <c r="C305" s="24">
        <f>S50</f>
        <v>0</v>
      </c>
      <c r="D305" s="24">
        <f t="shared" si="86"/>
        <v>0</v>
      </c>
    </row>
    <row r="306" spans="1:4" ht="15" hidden="1">
      <c r="A306" s="2">
        <v>230</v>
      </c>
      <c r="B306" s="41">
        <f t="shared" si="87"/>
        <v>51092</v>
      </c>
      <c r="C306" s="24">
        <f aca="true" t="shared" si="90" ref="C306:C316">S51</f>
        <v>0</v>
      </c>
      <c r="D306" s="24">
        <f t="shared" si="86"/>
        <v>0</v>
      </c>
    </row>
    <row r="307" spans="1:4" ht="15" hidden="1">
      <c r="A307" s="2">
        <v>231</v>
      </c>
      <c r="B307" s="41">
        <f t="shared" si="87"/>
        <v>51122</v>
      </c>
      <c r="C307" s="24">
        <f t="shared" si="90"/>
        <v>0</v>
      </c>
      <c r="D307" s="24">
        <f t="shared" si="86"/>
        <v>0</v>
      </c>
    </row>
    <row r="308" spans="1:4" ht="15" hidden="1">
      <c r="A308" s="2">
        <v>232</v>
      </c>
      <c r="B308" s="41">
        <f t="shared" si="87"/>
        <v>51153</v>
      </c>
      <c r="C308" s="24">
        <f t="shared" si="90"/>
        <v>0</v>
      </c>
      <c r="D308" s="24">
        <f t="shared" si="86"/>
        <v>0</v>
      </c>
    </row>
    <row r="309" spans="1:4" ht="15" hidden="1">
      <c r="A309" s="2">
        <v>233</v>
      </c>
      <c r="B309" s="41">
        <f t="shared" si="87"/>
        <v>51184</v>
      </c>
      <c r="C309" s="24">
        <f t="shared" si="90"/>
        <v>0</v>
      </c>
      <c r="D309" s="24">
        <f t="shared" si="86"/>
        <v>0</v>
      </c>
    </row>
    <row r="310" spans="1:4" ht="15" hidden="1">
      <c r="A310" s="2">
        <v>234</v>
      </c>
      <c r="B310" s="41">
        <f t="shared" si="87"/>
        <v>51213</v>
      </c>
      <c r="C310" s="24">
        <f t="shared" si="90"/>
        <v>0</v>
      </c>
      <c r="D310" s="24">
        <f t="shared" si="86"/>
        <v>0</v>
      </c>
    </row>
    <row r="311" spans="1:4" ht="15" hidden="1">
      <c r="A311" s="2">
        <v>235</v>
      </c>
      <c r="B311" s="41">
        <f t="shared" si="87"/>
        <v>51244</v>
      </c>
      <c r="C311" s="24">
        <f t="shared" si="90"/>
        <v>0</v>
      </c>
      <c r="D311" s="24">
        <f t="shared" si="86"/>
        <v>0</v>
      </c>
    </row>
    <row r="312" spans="1:4" ht="15" hidden="1">
      <c r="A312" s="2">
        <v>236</v>
      </c>
      <c r="B312" s="41">
        <f t="shared" si="87"/>
        <v>51274</v>
      </c>
      <c r="C312" s="24">
        <f t="shared" si="90"/>
        <v>0</v>
      </c>
      <c r="D312" s="24">
        <f t="shared" si="86"/>
        <v>0</v>
      </c>
    </row>
    <row r="313" spans="1:4" ht="15" hidden="1">
      <c r="A313" s="2">
        <v>237</v>
      </c>
      <c r="B313" s="41">
        <f t="shared" si="87"/>
        <v>51305</v>
      </c>
      <c r="C313" s="24">
        <f t="shared" si="90"/>
        <v>0</v>
      </c>
      <c r="D313" s="24">
        <f t="shared" si="86"/>
        <v>0</v>
      </c>
    </row>
    <row r="314" spans="1:4" ht="15" hidden="1">
      <c r="A314" s="2">
        <v>238</v>
      </c>
      <c r="B314" s="41">
        <f t="shared" si="87"/>
        <v>51335</v>
      </c>
      <c r="C314" s="24">
        <f t="shared" si="90"/>
        <v>0</v>
      </c>
      <c r="D314" s="24">
        <f t="shared" si="86"/>
        <v>0</v>
      </c>
    </row>
    <row r="315" spans="1:4" ht="15" hidden="1">
      <c r="A315" s="2">
        <v>239</v>
      </c>
      <c r="B315" s="41">
        <f t="shared" si="87"/>
        <v>51366</v>
      </c>
      <c r="C315" s="24">
        <f t="shared" si="90"/>
        <v>0</v>
      </c>
      <c r="D315" s="24">
        <f t="shared" si="86"/>
        <v>0</v>
      </c>
    </row>
    <row r="316" spans="1:4" ht="15" hidden="1">
      <c r="A316" s="2">
        <v>240</v>
      </c>
      <c r="B316" s="41">
        <f t="shared" si="87"/>
        <v>51397</v>
      </c>
      <c r="C316" s="24">
        <f t="shared" si="90"/>
        <v>0</v>
      </c>
      <c r="D316" s="24">
        <f t="shared" si="86"/>
        <v>0</v>
      </c>
    </row>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sheetData>
  <sheetProtection password="CA9C" sheet="1" formatCells="0" formatColumns="0" formatRows="0" insertColumns="0" insertRows="0" insertHyperlinks="0" deleteColumns="0" deleteRows="0" sort="0" autoFilter="0" pivotTables="0"/>
  <mergeCells count="66">
    <mergeCell ref="A1:I1"/>
    <mergeCell ref="A2:I2"/>
    <mergeCell ref="A3:I3"/>
    <mergeCell ref="A4:I4"/>
    <mergeCell ref="A5:I5"/>
    <mergeCell ref="A6:G6"/>
    <mergeCell ref="H6:I6"/>
    <mergeCell ref="A7:G7"/>
    <mergeCell ref="H7:I7"/>
    <mergeCell ref="A8:G8"/>
    <mergeCell ref="H8:I8"/>
    <mergeCell ref="A9:G9"/>
    <mergeCell ref="H9:I9"/>
    <mergeCell ref="A10:G10"/>
    <mergeCell ref="H10:I10"/>
    <mergeCell ref="A11:G11"/>
    <mergeCell ref="H11:I11"/>
    <mergeCell ref="A12:G12"/>
    <mergeCell ref="H12:I12"/>
    <mergeCell ref="J12:O12"/>
    <mergeCell ref="A13:F13"/>
    <mergeCell ref="H13:I13"/>
    <mergeCell ref="L13:N13"/>
    <mergeCell ref="A14:G14"/>
    <mergeCell ref="H14:I14"/>
    <mergeCell ref="J14:O14"/>
    <mergeCell ref="A15:G15"/>
    <mergeCell ref="H15:I15"/>
    <mergeCell ref="J15:O15"/>
    <mergeCell ref="A16:G16"/>
    <mergeCell ref="H16:I16"/>
    <mergeCell ref="J16:O16"/>
    <mergeCell ref="T33:V33"/>
    <mergeCell ref="L17:O17"/>
    <mergeCell ref="A18:A19"/>
    <mergeCell ref="B18:D18"/>
    <mergeCell ref="E18:G18"/>
    <mergeCell ref="H18:J18"/>
    <mergeCell ref="K18:M18"/>
    <mergeCell ref="N18:P18"/>
    <mergeCell ref="K48:M48"/>
    <mergeCell ref="N48:P48"/>
    <mergeCell ref="Q18:S18"/>
    <mergeCell ref="T18:V18"/>
    <mergeCell ref="A33:A34"/>
    <mergeCell ref="E33:G33"/>
    <mergeCell ref="H33:J33"/>
    <mergeCell ref="K33:M33"/>
    <mergeCell ref="N33:P33"/>
    <mergeCell ref="Q33:S33"/>
    <mergeCell ref="T48:V48"/>
    <mergeCell ref="A48:A49"/>
    <mergeCell ref="B48:D48"/>
    <mergeCell ref="E48:G48"/>
    <mergeCell ref="H48:J48"/>
    <mergeCell ref="A64:H64"/>
    <mergeCell ref="A65:H65"/>
    <mergeCell ref="A66:H66"/>
    <mergeCell ref="A67:K67"/>
    <mergeCell ref="A68:K68"/>
    <mergeCell ref="A69:K69"/>
    <mergeCell ref="A71:B71"/>
    <mergeCell ref="C71:E71"/>
    <mergeCell ref="A73:B74"/>
    <mergeCell ref="C73:E73"/>
    <mergeCell ref="C74:E74"/>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rintOptions/>
  <pageMargins left="0.8267716535433072" right="0.6299212598425197" top="0.3937007874015748" bottom="0.3937007874015748" header="0.5118110236220472" footer="0.1968503937007874"/>
  <pageSetup fitToHeight="1" fitToWidth="1" horizontalDpi="1200" verticalDpi="1200" orientation="landscape" paperSize="9" scale="65" r:id="rId2"/>
  <legacyDrawing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AJ316"/>
  <sheetViews>
    <sheetView showGridLines="0" zoomScalePageLayoutView="0" workbookViewId="0" topLeftCell="A1">
      <selection activeCell="H9" sqref="H9:I9"/>
    </sheetView>
  </sheetViews>
  <sheetFormatPr defaultColWidth="9.00390625" defaultRowHeight="12.75" zeroHeight="1"/>
  <cols>
    <col min="1" max="1" width="10.75390625" style="2" customWidth="1"/>
    <col min="2" max="2" width="14.25390625" style="2" customWidth="1"/>
    <col min="3" max="3" width="12.00390625" style="2" customWidth="1"/>
    <col min="4" max="4" width="12.375" style="2" customWidth="1"/>
    <col min="5" max="5" width="13.125" style="2" customWidth="1"/>
    <col min="6" max="6" width="11.625" style="2" customWidth="1"/>
    <col min="7" max="7" width="12.125" style="2" customWidth="1"/>
    <col min="8" max="8" width="12.375" style="2" customWidth="1"/>
    <col min="9" max="9" width="14.875" style="3" customWidth="1"/>
    <col min="10" max="10" width="12.375" style="3" customWidth="1"/>
    <col min="11" max="11" width="12.125" style="3" customWidth="1"/>
    <col min="12" max="12" width="12.375" style="3" customWidth="1"/>
    <col min="13" max="13" width="12.00390625" style="3" customWidth="1"/>
    <col min="14" max="14" width="13.00390625" style="3" customWidth="1"/>
    <col min="15" max="15" width="12.00390625" style="1" customWidth="1"/>
    <col min="16" max="16" width="13.25390625" style="1" customWidth="1"/>
    <col min="17" max="17" width="12.125" style="1" customWidth="1"/>
    <col min="18" max="18" width="12.125" style="2" customWidth="1"/>
    <col min="19" max="19" width="12.75390625" style="2" customWidth="1"/>
    <col min="20" max="20" width="11.75390625" style="2" customWidth="1"/>
    <col min="21" max="21" width="12.125" style="2" customWidth="1"/>
    <col min="22" max="22" width="12.875" style="2" customWidth="1"/>
    <col min="23" max="23" width="10.75390625" style="2" hidden="1" customWidth="1"/>
    <col min="24" max="29" width="9.125" style="2" hidden="1" customWidth="1"/>
    <col min="30" max="240" width="9.125" style="2" customWidth="1"/>
    <col min="241" max="241" width="13.75390625" style="2" customWidth="1"/>
    <col min="242" max="16384" width="9.125" style="2" customWidth="1"/>
  </cols>
  <sheetData>
    <row r="1" spans="1:15" ht="27.75" customHeight="1">
      <c r="A1" s="175" t="s">
        <v>63</v>
      </c>
      <c r="B1" s="175"/>
      <c r="C1" s="175"/>
      <c r="D1" s="175"/>
      <c r="E1" s="175"/>
      <c r="F1" s="175"/>
      <c r="G1" s="175"/>
      <c r="H1" s="175"/>
      <c r="I1" s="175"/>
      <c r="O1" s="2"/>
    </row>
    <row r="2" spans="1:9" ht="27.75" customHeight="1">
      <c r="A2" s="188" t="s">
        <v>3</v>
      </c>
      <c r="B2" s="188"/>
      <c r="C2" s="188"/>
      <c r="D2" s="188"/>
      <c r="E2" s="188"/>
      <c r="F2" s="188"/>
      <c r="G2" s="188"/>
      <c r="H2" s="188"/>
      <c r="I2" s="188"/>
    </row>
    <row r="3" spans="1:9" ht="11.25" customHeight="1">
      <c r="A3" s="189" t="s">
        <v>11</v>
      </c>
      <c r="B3" s="189"/>
      <c r="C3" s="189"/>
      <c r="D3" s="189"/>
      <c r="E3" s="189"/>
      <c r="F3" s="189"/>
      <c r="G3" s="189"/>
      <c r="H3" s="189"/>
      <c r="I3" s="189"/>
    </row>
    <row r="4" spans="1:9" ht="40.5" customHeight="1">
      <c r="A4" s="190" t="s">
        <v>70</v>
      </c>
      <c r="B4" s="191"/>
      <c r="C4" s="191"/>
      <c r="D4" s="191"/>
      <c r="E4" s="191"/>
      <c r="F4" s="191"/>
      <c r="G4" s="191"/>
      <c r="H4" s="191"/>
      <c r="I4" s="191"/>
    </row>
    <row r="5" spans="1:23" ht="15">
      <c r="A5" s="192" t="s">
        <v>18</v>
      </c>
      <c r="B5" s="193"/>
      <c r="C5" s="193"/>
      <c r="D5" s="193"/>
      <c r="E5" s="193"/>
      <c r="F5" s="193"/>
      <c r="G5" s="193"/>
      <c r="H5" s="193"/>
      <c r="I5" s="193"/>
      <c r="J5" s="33"/>
      <c r="K5" s="15"/>
      <c r="L5" s="15"/>
      <c r="M5" s="15"/>
      <c r="N5" s="15"/>
      <c r="R5" s="1"/>
      <c r="S5" s="1"/>
      <c r="T5" s="1"/>
      <c r="U5" s="1"/>
      <c r="V5" s="1"/>
      <c r="W5" s="1"/>
    </row>
    <row r="6" spans="1:23" ht="58.5" customHeight="1" hidden="1">
      <c r="A6" s="181" t="s">
        <v>51</v>
      </c>
      <c r="B6" s="182"/>
      <c r="C6" s="182"/>
      <c r="D6" s="182"/>
      <c r="E6" s="182"/>
      <c r="F6" s="182"/>
      <c r="G6" s="183"/>
      <c r="H6" s="181" t="s">
        <v>52</v>
      </c>
      <c r="I6" s="184"/>
      <c r="J6" s="40"/>
      <c r="K6" s="40"/>
      <c r="L6" s="38"/>
      <c r="M6" s="38"/>
      <c r="N6" s="38"/>
      <c r="R6" s="1"/>
      <c r="S6" s="1"/>
      <c r="T6" s="1"/>
      <c r="U6" s="1"/>
      <c r="V6" s="1"/>
      <c r="W6" s="1"/>
    </row>
    <row r="7" spans="1:28" ht="15" hidden="1">
      <c r="A7" s="185" t="s">
        <v>15</v>
      </c>
      <c r="B7" s="185"/>
      <c r="C7" s="185"/>
      <c r="D7" s="185"/>
      <c r="E7" s="185"/>
      <c r="F7" s="185"/>
      <c r="G7" s="185"/>
      <c r="H7" s="186">
        <v>0.2</v>
      </c>
      <c r="I7" s="186"/>
      <c r="J7" s="36"/>
      <c r="K7" s="32"/>
      <c r="L7" s="32"/>
      <c r="M7" s="32"/>
      <c r="N7" s="32"/>
      <c r="O7" s="32"/>
      <c r="P7" s="2"/>
      <c r="Q7" s="2"/>
      <c r="S7" s="16"/>
      <c r="T7" s="16"/>
      <c r="U7" s="16"/>
      <c r="V7" s="16"/>
      <c r="W7" s="17"/>
      <c r="X7" s="1"/>
      <c r="Y7" s="1"/>
      <c r="AA7" s="1" t="s">
        <v>2</v>
      </c>
      <c r="AB7" s="26" t="s">
        <v>0</v>
      </c>
    </row>
    <row r="8" spans="1:28" ht="15">
      <c r="A8" s="185" t="s">
        <v>4</v>
      </c>
      <c r="B8" s="185"/>
      <c r="C8" s="185"/>
      <c r="D8" s="185"/>
      <c r="E8" s="185"/>
      <c r="F8" s="185"/>
      <c r="G8" s="185"/>
      <c r="H8" s="187">
        <v>1500000</v>
      </c>
      <c r="I8" s="187"/>
      <c r="J8" s="36"/>
      <c r="K8" s="32"/>
      <c r="L8" s="32"/>
      <c r="M8" s="32"/>
      <c r="N8" s="32"/>
      <c r="O8" s="32"/>
      <c r="P8" s="2"/>
      <c r="Q8" s="2"/>
      <c r="W8" s="18"/>
      <c r="X8" s="1"/>
      <c r="Y8" s="1"/>
      <c r="AA8" s="2" t="s">
        <v>14</v>
      </c>
      <c r="AB8" s="26" t="s">
        <v>1</v>
      </c>
    </row>
    <row r="9" spans="1:25" ht="15">
      <c r="A9" s="176" t="s">
        <v>12</v>
      </c>
      <c r="B9" s="176"/>
      <c r="C9" s="176"/>
      <c r="D9" s="176"/>
      <c r="E9" s="176"/>
      <c r="F9" s="176"/>
      <c r="G9" s="176"/>
      <c r="H9" s="177">
        <v>36</v>
      </c>
      <c r="I9" s="177"/>
      <c r="J9" s="36"/>
      <c r="K9" s="32"/>
      <c r="L9" s="32"/>
      <c r="M9" s="32"/>
      <c r="N9" s="32"/>
      <c r="O9" s="32"/>
      <c r="P9" s="2"/>
      <c r="Q9" s="2"/>
      <c r="S9" s="19"/>
      <c r="T9" s="19"/>
      <c r="U9" s="19"/>
      <c r="V9" s="19"/>
      <c r="W9" s="18"/>
      <c r="X9" s="1"/>
      <c r="Y9" s="1"/>
    </row>
    <row r="10" spans="1:25" ht="15">
      <c r="A10" s="169" t="s">
        <v>17</v>
      </c>
      <c r="B10" s="170"/>
      <c r="C10" s="170"/>
      <c r="D10" s="170"/>
      <c r="E10" s="170"/>
      <c r="F10" s="170"/>
      <c r="G10" s="171"/>
      <c r="H10" s="178">
        <v>19.9</v>
      </c>
      <c r="I10" s="178"/>
      <c r="J10" s="36"/>
      <c r="K10" s="32"/>
      <c r="L10" s="32"/>
      <c r="M10" s="32"/>
      <c r="N10" s="32"/>
      <c r="O10" s="32"/>
      <c r="P10" s="2"/>
      <c r="Q10" s="2"/>
      <c r="S10" s="19"/>
      <c r="T10" s="19"/>
      <c r="U10" s="19"/>
      <c r="V10" s="19"/>
      <c r="W10" s="25"/>
      <c r="X10" s="1"/>
      <c r="Y10" s="1"/>
    </row>
    <row r="11" spans="1:28" ht="15" hidden="1">
      <c r="A11" s="169" t="s">
        <v>67</v>
      </c>
      <c r="B11" s="170"/>
      <c r="C11" s="170"/>
      <c r="D11" s="170"/>
      <c r="E11" s="170"/>
      <c r="F11" s="170"/>
      <c r="G11" s="171"/>
      <c r="H11" s="179" t="s">
        <v>69</v>
      </c>
      <c r="I11" s="180"/>
      <c r="J11" s="53"/>
      <c r="K11" s="32"/>
      <c r="L11" s="32"/>
      <c r="M11" s="32"/>
      <c r="N11" s="32"/>
      <c r="O11" s="32"/>
      <c r="P11" s="2"/>
      <c r="Q11" s="2"/>
      <c r="S11" s="19"/>
      <c r="T11" s="19"/>
      <c r="U11" s="19"/>
      <c r="V11" s="19"/>
      <c r="W11" s="25"/>
      <c r="X11" s="1"/>
      <c r="Y11" s="1"/>
      <c r="AB11" s="54" t="s">
        <v>68</v>
      </c>
    </row>
    <row r="12" spans="1:28" ht="24" customHeight="1">
      <c r="A12" s="169" t="s">
        <v>13</v>
      </c>
      <c r="B12" s="170"/>
      <c r="C12" s="170"/>
      <c r="D12" s="170"/>
      <c r="E12" s="170"/>
      <c r="F12" s="170"/>
      <c r="G12" s="171"/>
      <c r="H12" s="172">
        <v>2</v>
      </c>
      <c r="I12" s="172"/>
      <c r="J12" s="160"/>
      <c r="K12" s="166"/>
      <c r="L12" s="166"/>
      <c r="M12" s="166"/>
      <c r="N12" s="166"/>
      <c r="O12" s="166"/>
      <c r="R12" s="1"/>
      <c r="S12" s="1"/>
      <c r="T12" s="1"/>
      <c r="U12" s="1"/>
      <c r="V12" s="1"/>
      <c r="W12" s="20"/>
      <c r="X12" s="1"/>
      <c r="Y12" s="1"/>
      <c r="AA12" s="51"/>
      <c r="AB12" s="54" t="s">
        <v>69</v>
      </c>
    </row>
    <row r="13" spans="1:25" ht="15" hidden="1">
      <c r="A13" s="169" t="str">
        <f>CONCATENATE("Месячный платеж по кредиту, ",L17)</f>
        <v>Месячный платеж по кредиту, </v>
      </c>
      <c r="B13" s="170"/>
      <c r="C13" s="170"/>
      <c r="D13" s="170"/>
      <c r="E13" s="170"/>
      <c r="F13" s="170"/>
      <c r="G13" s="44"/>
      <c r="H13" s="173">
        <f>IF(data=1,sumkred/strok,sumkred*PROC/100/((1-POWER(1+PROC/1200,-strok))*12))</f>
        <v>55668.97543859344</v>
      </c>
      <c r="I13" s="174"/>
      <c r="J13" s="35"/>
      <c r="K13" s="27"/>
      <c r="L13" s="175"/>
      <c r="M13" s="175"/>
      <c r="N13" s="175"/>
      <c r="O13" s="37"/>
      <c r="P13" s="28"/>
      <c r="Q13" s="28"/>
      <c r="R13" s="1"/>
      <c r="S13" s="1"/>
      <c r="T13" s="1"/>
      <c r="U13" s="1"/>
      <c r="V13" s="1"/>
      <c r="W13" s="20"/>
      <c r="X13" s="1"/>
      <c r="Y13" s="1"/>
    </row>
    <row r="14" spans="1:27" ht="15">
      <c r="A14" s="162" t="s">
        <v>53</v>
      </c>
      <c r="B14" s="163"/>
      <c r="C14" s="163"/>
      <c r="D14" s="163"/>
      <c r="E14" s="163"/>
      <c r="F14" s="163"/>
      <c r="G14" s="164"/>
      <c r="H14" s="165">
        <v>0.009</v>
      </c>
      <c r="I14" s="165"/>
      <c r="J14" s="160"/>
      <c r="K14" s="166"/>
      <c r="L14" s="166"/>
      <c r="M14" s="166"/>
      <c r="N14" s="166"/>
      <c r="O14" s="166"/>
      <c r="P14" s="28"/>
      <c r="Q14" s="28"/>
      <c r="R14" s="1"/>
      <c r="S14" s="1"/>
      <c r="T14" s="1"/>
      <c r="U14" s="1"/>
      <c r="V14" s="1"/>
      <c r="W14" s="25"/>
      <c r="X14" s="1"/>
      <c r="Y14" s="1"/>
      <c r="AA14" s="52">
        <v>0.005</v>
      </c>
    </row>
    <row r="15" spans="1:27" ht="15" customHeight="1">
      <c r="A15" s="162" t="s">
        <v>64</v>
      </c>
      <c r="B15" s="163"/>
      <c r="C15" s="163"/>
      <c r="D15" s="163"/>
      <c r="E15" s="163"/>
      <c r="F15" s="163"/>
      <c r="G15" s="164"/>
      <c r="H15" s="167">
        <v>0</v>
      </c>
      <c r="I15" s="168"/>
      <c r="J15" s="159"/>
      <c r="K15" s="160"/>
      <c r="L15" s="160"/>
      <c r="M15" s="160"/>
      <c r="N15" s="160"/>
      <c r="O15" s="160"/>
      <c r="P15" s="28"/>
      <c r="Q15" s="28"/>
      <c r="R15" s="1"/>
      <c r="S15" s="1"/>
      <c r="T15" s="1"/>
      <c r="U15" s="1"/>
      <c r="V15" s="1"/>
      <c r="W15" s="25"/>
      <c r="X15" s="1"/>
      <c r="Y15" s="1"/>
      <c r="AA15" s="52">
        <v>0.007</v>
      </c>
    </row>
    <row r="16" spans="1:27" ht="34.5" customHeight="1">
      <c r="A16" s="154" t="s">
        <v>66</v>
      </c>
      <c r="B16" s="155"/>
      <c r="C16" s="155"/>
      <c r="D16" s="155"/>
      <c r="E16" s="155"/>
      <c r="F16" s="155"/>
      <c r="G16" s="156"/>
      <c r="H16" s="157">
        <v>0.01</v>
      </c>
      <c r="I16" s="158"/>
      <c r="J16" s="159"/>
      <c r="K16" s="160"/>
      <c r="L16" s="160"/>
      <c r="M16" s="160"/>
      <c r="N16" s="160"/>
      <c r="O16" s="160"/>
      <c r="P16" s="28"/>
      <c r="Q16" s="28"/>
      <c r="R16" s="1"/>
      <c r="S16" s="1"/>
      <c r="T16" s="1"/>
      <c r="U16" s="1"/>
      <c r="V16" s="1"/>
      <c r="W16" s="25"/>
      <c r="X16" s="1"/>
      <c r="Y16" s="1"/>
      <c r="AA16" s="51">
        <v>0.01</v>
      </c>
    </row>
    <row r="17" spans="1:23" ht="15.75" thickBot="1">
      <c r="A17" s="21">
        <v>2</v>
      </c>
      <c r="B17" s="1"/>
      <c r="C17" s="1"/>
      <c r="D17" s="1"/>
      <c r="E17" s="1"/>
      <c r="F17" s="1"/>
      <c r="G17" s="1"/>
      <c r="I17" s="34"/>
      <c r="J17" s="34"/>
      <c r="K17" s="34"/>
      <c r="L17" s="161"/>
      <c r="M17" s="161"/>
      <c r="N17" s="161"/>
      <c r="O17" s="161"/>
      <c r="P17" s="34"/>
      <c r="Q17" s="34"/>
      <c r="R17" s="1"/>
      <c r="S17" s="1"/>
      <c r="T17" s="1"/>
      <c r="U17" s="1"/>
      <c r="V17" s="39" t="s">
        <v>16</v>
      </c>
      <c r="W17" s="22"/>
    </row>
    <row r="18" spans="1:22" ht="12.75" customHeight="1" thickBot="1">
      <c r="A18" s="152" t="s">
        <v>22</v>
      </c>
      <c r="B18" s="149" t="s">
        <v>24</v>
      </c>
      <c r="C18" s="150"/>
      <c r="D18" s="151"/>
      <c r="E18" s="149" t="s">
        <v>25</v>
      </c>
      <c r="F18" s="150"/>
      <c r="G18" s="151"/>
      <c r="H18" s="149" t="s">
        <v>26</v>
      </c>
      <c r="I18" s="150"/>
      <c r="J18" s="151"/>
      <c r="K18" s="149" t="s">
        <v>27</v>
      </c>
      <c r="L18" s="150"/>
      <c r="M18" s="151"/>
      <c r="N18" s="149" t="s">
        <v>28</v>
      </c>
      <c r="O18" s="150"/>
      <c r="P18" s="151"/>
      <c r="Q18" s="149" t="s">
        <v>29</v>
      </c>
      <c r="R18" s="150"/>
      <c r="S18" s="151"/>
      <c r="T18" s="149" t="s">
        <v>30</v>
      </c>
      <c r="U18" s="150"/>
      <c r="V18" s="151"/>
    </row>
    <row r="19" spans="1:22" ht="30.75" thickBot="1">
      <c r="A19" s="153"/>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2" ht="15.75" thickTop="1">
      <c r="A20" s="7" t="s">
        <v>19</v>
      </c>
      <c r="B20" s="8">
        <f>sumkred</f>
        <v>1500000</v>
      </c>
      <c r="C20" s="8">
        <f aca="true" t="shared" si="0" ref="C20:C31">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aca="true" t="shared" si="1" ref="F20:F31">IF(data=1,E20*(PROC/36500)*30.42,E20*(PROC/36000)*30)</f>
        <v>18767.936234282657</v>
      </c>
      <c r="G20" s="29">
        <f aca="true" t="shared" si="2" ref="G20:G31">IF(data=1,IF(F20&gt;1,F20+sumproplat,0),IF(E20&gt;sumproplat*2,sumproplat,E20+F20))</f>
        <v>55668.97543859344</v>
      </c>
      <c r="H20" s="8">
        <f>IF(data=1,IF((E31-sumproplat)&gt;0,E31-sumproplat,0),IF(E31-(sumproplat-F31)&gt;0,E31-(G31-F31),0))</f>
        <v>646216.0647723551</v>
      </c>
      <c r="I20" s="8">
        <f aca="true" t="shared" si="3" ref="I20:I31">IF(data=1,H20*(PROC/36500)*30.42,H20*(PROC/36000)*30)</f>
        <v>10716.416407474888</v>
      </c>
      <c r="J20" s="29">
        <f aca="true" t="shared" si="4" ref="J20:J31">IF(data=1,IF(I20&gt;1,I20+sumproplat,0),IF(H20&gt;sumproplat*2,sumproplat,H20+I20))</f>
        <v>55668.97543859344</v>
      </c>
      <c r="K20" s="8">
        <f>IF(data=1,IF((H31-sumproplat)&gt;0,H31-sumproplat,0),IF(H31-(sumproplat-I31)&gt;0,H31-(J31-I31),0))</f>
        <v>0</v>
      </c>
      <c r="L20" s="8">
        <f aca="true" t="shared" si="5" ref="L20:L31">IF(data=1,K20*(PROC/36500)*30.42,K20*(PROC/36000)*30)</f>
        <v>0</v>
      </c>
      <c r="M20" s="29">
        <f aca="true" t="shared" si="6" ref="M20:M31">IF(data=1,IF(L20&gt;1,L20+sumproplat,0),IF(K20&gt;sumproplat*2,sumproplat,K20+L20))</f>
        <v>0</v>
      </c>
      <c r="N20" s="8">
        <f>IF(data=1,IF((K31-sumproplat)&gt;0,K31-sumproplat,0),IF(K31-(sumproplat-L31)&gt;0,K31-(M31-L31),0))</f>
        <v>0</v>
      </c>
      <c r="O20" s="8">
        <f aca="true" t="shared" si="7" ref="O20:O31">IF(data=1,N20*(PROC/36500)*30.42,N20*(PROC/36000)*30)</f>
        <v>0</v>
      </c>
      <c r="P20" s="29">
        <f aca="true" t="shared" si="8" ref="P20:P31">IF(data=1,IF(O20&gt;1,O20+sumproplat,0),IF(N20&gt;sumproplat*2,sumproplat,N20+O20))</f>
        <v>0</v>
      </c>
      <c r="Q20" s="8">
        <f>IF(data=1,IF((N31-sumproplat)&gt;0,N31-sumproplat,0),IF(N31-(sumproplat-O31)&gt;0,N31-(P31-O31),0))</f>
        <v>0</v>
      </c>
      <c r="R20" s="8">
        <f aca="true" t="shared" si="9" ref="R20:R31">IF(data=1,Q20*(PROC/36500)*30.42,Q20*(PROC/36000)*30)</f>
        <v>0</v>
      </c>
      <c r="S20" s="29">
        <f aca="true" t="shared" si="10" ref="S20:S31">IF(data=1,IF(R20&gt;1,R20+sumproplat,0),IF(Q20&gt;sumproplat*2,sumproplat,Q20+R20))</f>
        <v>0</v>
      </c>
      <c r="T20" s="8">
        <f>IF(data=1,IF((Q31-sumproplat)&gt;0,Q31-sumproplat,0),IF(Q31-(sumproplat-R31)&gt;0,Q31-(S31-R31),0))</f>
        <v>0</v>
      </c>
      <c r="U20" s="8">
        <f aca="true" t="shared" si="11" ref="U20:U31">IF(data=1,T20*(PROC/36500)*30.42,T20*(PROC/36000)*30)</f>
        <v>0</v>
      </c>
      <c r="V20" s="29">
        <f aca="true" t="shared" si="12" ref="V20:V31">IF(data=1,IF(U20&gt;1,U20+sumproplat,0),IF(T20&gt;sumproplat*2,sumproplat,T20+U20))</f>
        <v>0</v>
      </c>
    </row>
    <row r="21" spans="1:22" ht="15">
      <c r="A21" s="7" t="s">
        <v>20</v>
      </c>
      <c r="B21" s="9">
        <f>IF(data=1,IF((B20-sumproplat)&gt;0,B20-sumproplat,0),IF(B20-(sumproplat-C20)&gt;0,B20-(D20-C20),0))</f>
        <v>1500000</v>
      </c>
      <c r="C21" s="9">
        <f t="shared" si="0"/>
        <v>24874.999999999996</v>
      </c>
      <c r="D21" s="29">
        <f aca="true" t="shared" si="13" ref="D21:D31">IF(data=1,IF(C21&gt;1,C21+sumproplat,0),IF(B21&gt;sumproplat*2,sumproplat,B21+C21))</f>
        <v>55668.97543859344</v>
      </c>
      <c r="E21" s="9">
        <f>IF(data=1,IF((E20-sumproplat)&gt;0,E20-sumproplat,0),IF(E20-(sumproplat-F20)&gt;0,E20-(G20-F20),0))</f>
        <v>1094833.809094141</v>
      </c>
      <c r="F21" s="9">
        <f t="shared" si="1"/>
        <v>18155.994000811166</v>
      </c>
      <c r="G21" s="29">
        <f t="shared" si="2"/>
        <v>55668.97543859344</v>
      </c>
      <c r="H21" s="9">
        <f>IF(data=1,IF((H20-sumproplat)&gt;0,H20-sumproplat,0),IF(H20-(sumproplat-I20)&gt;0,H20-(J20-I20),0))</f>
        <v>601263.5057412366</v>
      </c>
      <c r="I21" s="9">
        <f t="shared" si="3"/>
        <v>9970.953136875507</v>
      </c>
      <c r="J21" s="29">
        <f t="shared" si="4"/>
        <v>55668.97543859344</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2" ht="15">
      <c r="A22" s="7" t="s">
        <v>21</v>
      </c>
      <c r="B22" s="9">
        <f aca="true" t="shared" si="14" ref="B22:B31">IF(data=1,IF((B21-sumproplat)&gt;0,B21-sumproplat,0),IF(B21-(sumproplat-C21)&gt;0,B21-(D21-C21),0))</f>
        <v>1469206.0245614066</v>
      </c>
      <c r="C22" s="9">
        <f t="shared" si="0"/>
        <v>24364.333240643322</v>
      </c>
      <c r="D22" s="29">
        <f t="shared" si="13"/>
        <v>55668.97543859344</v>
      </c>
      <c r="E22" s="9">
        <f aca="true" t="shared" si="15" ref="E22:E31">IF(data=1,IF((E21-sumproplat)&gt;0,E21-sumproplat,0),IF(E21-(sumproplat-F21)&gt;0,E21-(G21-F21),0))</f>
        <v>1057320.8276563587</v>
      </c>
      <c r="F22" s="9">
        <f t="shared" si="1"/>
        <v>17533.90372530128</v>
      </c>
      <c r="G22" s="29">
        <f t="shared" si="2"/>
        <v>55668.97543859344</v>
      </c>
      <c r="H22" s="9">
        <f aca="true" t="shared" si="16" ref="H22:H31">IF(data=1,IF((H21-sumproplat)&gt;0,H21-sumproplat,0),IF(H21-(sumproplat-I21)&gt;0,H21-(J21-I21),0))</f>
        <v>555565.4834395187</v>
      </c>
      <c r="I22" s="9">
        <f t="shared" si="3"/>
        <v>9213.127600372018</v>
      </c>
      <c r="J22" s="29">
        <f t="shared" si="4"/>
        <v>55668.97543859344</v>
      </c>
      <c r="K22" s="9">
        <f aca="true" t="shared" si="17" ref="K22:K31">IF(data=1,IF((K21-sumproplat)&gt;0,K21-sumproplat,0),IF(K21-(sumproplat-L21)&gt;0,K21-(M21-L21),0))</f>
        <v>0</v>
      </c>
      <c r="L22" s="9">
        <f t="shared" si="5"/>
        <v>0</v>
      </c>
      <c r="M22" s="29">
        <f t="shared" si="6"/>
        <v>0</v>
      </c>
      <c r="N22" s="9">
        <f aca="true" t="shared" si="18" ref="N22:N31">IF(data=1,IF((N21-sumproplat)&gt;0,N21-sumproplat,0),IF(N21-(sumproplat-O21)&gt;0,N21-(P21-O21),0))</f>
        <v>0</v>
      </c>
      <c r="O22" s="9">
        <f t="shared" si="7"/>
        <v>0</v>
      </c>
      <c r="P22" s="29">
        <f t="shared" si="8"/>
        <v>0</v>
      </c>
      <c r="Q22" s="9">
        <f aca="true" t="shared" si="19" ref="Q22:Q31">IF(data=1,IF((Q21-sumproplat)&gt;0,Q21-sumproplat,0),IF(Q21-(sumproplat-R21)&gt;0,Q21-(S21-R21),0))</f>
        <v>0</v>
      </c>
      <c r="R22" s="9">
        <f t="shared" si="9"/>
        <v>0</v>
      </c>
      <c r="S22" s="29">
        <f t="shared" si="10"/>
        <v>0</v>
      </c>
      <c r="T22" s="9">
        <f aca="true" t="shared" si="20" ref="T22:T31">IF(data=1,IF((T21-sumproplat)&gt;0,T21-sumproplat,0),IF(T21-(sumproplat-U21)&gt;0,T21-(V21-U21),0))</f>
        <v>0</v>
      </c>
      <c r="U22" s="9">
        <f t="shared" si="11"/>
        <v>0</v>
      </c>
      <c r="V22" s="29">
        <f t="shared" si="12"/>
        <v>0</v>
      </c>
    </row>
    <row r="23" spans="1:22" ht="15">
      <c r="A23" s="7" t="s">
        <v>54</v>
      </c>
      <c r="B23" s="9">
        <f t="shared" si="14"/>
        <v>1437901.3823634565</v>
      </c>
      <c r="C23" s="9">
        <f t="shared" si="0"/>
        <v>23845.197924193984</v>
      </c>
      <c r="D23" s="29">
        <f t="shared" si="13"/>
        <v>55668.97543859344</v>
      </c>
      <c r="E23" s="9">
        <f t="shared" si="15"/>
        <v>1019185.7559430666</v>
      </c>
      <c r="F23" s="9">
        <f t="shared" si="1"/>
        <v>16901.497119389183</v>
      </c>
      <c r="G23" s="29">
        <f t="shared" si="2"/>
        <v>55668.97543859344</v>
      </c>
      <c r="H23" s="9">
        <f t="shared" si="16"/>
        <v>509109.6356012973</v>
      </c>
      <c r="I23" s="9">
        <f t="shared" si="3"/>
        <v>8442.73479038818</v>
      </c>
      <c r="J23" s="29">
        <f t="shared" si="4"/>
        <v>55668.97543859344</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2" ht="15">
      <c r="A24" s="7" t="s">
        <v>55</v>
      </c>
      <c r="B24" s="9">
        <f t="shared" si="14"/>
        <v>1406077.604849057</v>
      </c>
      <c r="C24" s="9">
        <f t="shared" si="0"/>
        <v>23317.453613746857</v>
      </c>
      <c r="D24" s="29">
        <f t="shared" si="13"/>
        <v>55668.97543859344</v>
      </c>
      <c r="E24" s="9">
        <f t="shared" si="15"/>
        <v>980418.2776238623</v>
      </c>
      <c r="F24" s="9">
        <f t="shared" si="1"/>
        <v>16258.603103929048</v>
      </c>
      <c r="G24" s="29">
        <f t="shared" si="2"/>
        <v>55668.97543859344</v>
      </c>
      <c r="H24" s="9">
        <f t="shared" si="16"/>
        <v>461883.39495309204</v>
      </c>
      <c r="I24" s="9">
        <f t="shared" si="3"/>
        <v>7659.566299638775</v>
      </c>
      <c r="J24" s="29">
        <f t="shared" si="4"/>
        <v>55668.97543859344</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2" ht="15">
      <c r="A25" s="7" t="s">
        <v>56</v>
      </c>
      <c r="B25" s="9">
        <f t="shared" si="14"/>
        <v>1373726.0830242105</v>
      </c>
      <c r="C25" s="9">
        <f t="shared" si="0"/>
        <v>22780.957543484823</v>
      </c>
      <c r="D25" s="29">
        <f t="shared" si="13"/>
        <v>55668.97543859344</v>
      </c>
      <c r="E25" s="9">
        <f t="shared" si="15"/>
        <v>941007.9052891978</v>
      </c>
      <c r="F25" s="9">
        <f t="shared" si="1"/>
        <v>15605.047762712527</v>
      </c>
      <c r="G25" s="29">
        <f t="shared" si="2"/>
        <v>55668.97543859344</v>
      </c>
      <c r="H25" s="9">
        <f t="shared" si="16"/>
        <v>413873.9858141374</v>
      </c>
      <c r="I25" s="9">
        <f t="shared" si="3"/>
        <v>6863.410264751111</v>
      </c>
      <c r="J25" s="29">
        <f t="shared" si="4"/>
        <v>55668.97543859344</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2" ht="14.25" customHeight="1">
      <c r="A26" s="7" t="s">
        <v>57</v>
      </c>
      <c r="B26" s="9">
        <f t="shared" si="14"/>
        <v>1340838.065129102</v>
      </c>
      <c r="C26" s="9">
        <f t="shared" si="0"/>
        <v>22235.564580057606</v>
      </c>
      <c r="D26" s="29">
        <f t="shared" si="13"/>
        <v>55668.97543859344</v>
      </c>
      <c r="E26" s="9">
        <f t="shared" si="15"/>
        <v>900943.9776133168</v>
      </c>
      <c r="F26" s="9">
        <f t="shared" si="1"/>
        <v>14940.654295420834</v>
      </c>
      <c r="G26" s="29">
        <f t="shared" si="2"/>
        <v>55668.97543859344</v>
      </c>
      <c r="H26" s="9">
        <f t="shared" si="16"/>
        <v>365068.420640295</v>
      </c>
      <c r="I26" s="9">
        <f t="shared" si="3"/>
        <v>6054.051308951558</v>
      </c>
      <c r="J26" s="29">
        <f t="shared" si="4"/>
        <v>55668.97543859344</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2" ht="15">
      <c r="A27" s="7" t="s">
        <v>58</v>
      </c>
      <c r="B27" s="9">
        <f t="shared" si="14"/>
        <v>1307404.654270566</v>
      </c>
      <c r="C27" s="9">
        <f t="shared" si="0"/>
        <v>21681.12718332022</v>
      </c>
      <c r="D27" s="29">
        <f t="shared" si="13"/>
        <v>55668.97543859344</v>
      </c>
      <c r="E27" s="9">
        <f t="shared" si="15"/>
        <v>860215.6564701443</v>
      </c>
      <c r="F27" s="9">
        <f t="shared" si="1"/>
        <v>14265.242969796556</v>
      </c>
      <c r="G27" s="29">
        <f t="shared" si="2"/>
        <v>55668.97543859344</v>
      </c>
      <c r="H27" s="9">
        <f t="shared" si="16"/>
        <v>315453.4965106531</v>
      </c>
      <c r="I27" s="9">
        <f t="shared" si="3"/>
        <v>5231.270483801663</v>
      </c>
      <c r="J27" s="29">
        <f t="shared" si="4"/>
        <v>55668.97543859344</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2" ht="15">
      <c r="A28" s="7" t="s">
        <v>59</v>
      </c>
      <c r="B28" s="9">
        <f t="shared" si="14"/>
        <v>1273416.8060152929</v>
      </c>
      <c r="C28" s="9">
        <f t="shared" si="0"/>
        <v>21117.49536642027</v>
      </c>
      <c r="D28" s="29">
        <f t="shared" si="13"/>
        <v>55668.97543859344</v>
      </c>
      <c r="E28" s="9">
        <f t="shared" si="15"/>
        <v>818811.9240013474</v>
      </c>
      <c r="F28" s="9">
        <f t="shared" si="1"/>
        <v>13578.631073022341</v>
      </c>
      <c r="G28" s="29">
        <f t="shared" si="2"/>
        <v>55668.97543859344</v>
      </c>
      <c r="H28" s="9">
        <f t="shared" si="16"/>
        <v>265015.79155586136</v>
      </c>
      <c r="I28" s="9">
        <f t="shared" si="3"/>
        <v>4394.8452099680335</v>
      </c>
      <c r="J28" s="29">
        <f t="shared" si="4"/>
        <v>55668.97543859344</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2" ht="15">
      <c r="A29" s="7" t="s">
        <v>60</v>
      </c>
      <c r="B29" s="9">
        <f t="shared" si="14"/>
        <v>1238865.3259431198</v>
      </c>
      <c r="C29" s="9">
        <f t="shared" si="0"/>
        <v>20544.5166552234</v>
      </c>
      <c r="D29" s="29">
        <f t="shared" si="13"/>
        <v>55668.97543859344</v>
      </c>
      <c r="E29" s="9">
        <f t="shared" si="15"/>
        <v>776721.5796357763</v>
      </c>
      <c r="F29" s="9">
        <f t="shared" si="1"/>
        <v>12880.632862293289</v>
      </c>
      <c r="G29" s="29">
        <f t="shared" si="2"/>
        <v>55668.97543859344</v>
      </c>
      <c r="H29" s="9">
        <f t="shared" si="16"/>
        <v>213741.66132723595</v>
      </c>
      <c r="I29" s="9">
        <f t="shared" si="3"/>
        <v>3544.5492170099956</v>
      </c>
      <c r="J29" s="29">
        <f t="shared" si="4"/>
        <v>55668.97543859344</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2" ht="15">
      <c r="A30" s="7" t="s">
        <v>61</v>
      </c>
      <c r="B30" s="9">
        <f t="shared" si="14"/>
        <v>1203740.8671597498</v>
      </c>
      <c r="C30" s="9">
        <f t="shared" si="0"/>
        <v>19962.03604706585</v>
      </c>
      <c r="D30" s="29">
        <f t="shared" si="13"/>
        <v>55668.97543859344</v>
      </c>
      <c r="E30" s="9">
        <f t="shared" si="15"/>
        <v>733933.2370594762</v>
      </c>
      <c r="F30" s="9">
        <f t="shared" si="1"/>
        <v>12171.059514569644</v>
      </c>
      <c r="G30" s="29">
        <f t="shared" si="2"/>
        <v>55668.97543859344</v>
      </c>
      <c r="H30" s="9">
        <f t="shared" si="16"/>
        <v>161617.2351056525</v>
      </c>
      <c r="I30" s="9">
        <f t="shared" si="3"/>
        <v>2680.152482168737</v>
      </c>
      <c r="J30" s="29">
        <f t="shared" si="4"/>
        <v>55668.97543859344</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2" ht="15.75" thickBot="1">
      <c r="A31" s="7" t="s">
        <v>62</v>
      </c>
      <c r="B31" s="10">
        <f t="shared" si="14"/>
        <v>1168033.9277682223</v>
      </c>
      <c r="C31" s="10">
        <f t="shared" si="0"/>
        <v>19369.895968823017</v>
      </c>
      <c r="D31" s="29">
        <f t="shared" si="13"/>
        <v>55668.97543859344</v>
      </c>
      <c r="E31" s="10">
        <f t="shared" si="15"/>
        <v>690435.3211354524</v>
      </c>
      <c r="F31" s="10">
        <f t="shared" si="1"/>
        <v>11449.71907549625</v>
      </c>
      <c r="G31" s="29">
        <f t="shared" si="2"/>
        <v>55668.97543859344</v>
      </c>
      <c r="H31" s="10">
        <f t="shared" si="16"/>
        <v>108628.4121492278</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2" ht="16.5" thickBot="1" thickTop="1">
      <c r="A32" s="30" t="s">
        <v>23</v>
      </c>
      <c r="B32" s="11"/>
      <c r="C32" s="12">
        <f>SUM(C20:C31)</f>
        <v>268968.5781229793</v>
      </c>
      <c r="D32" s="31">
        <f>SUM(D20:D31)</f>
        <v>637233.7298245277</v>
      </c>
      <c r="E32" s="11"/>
      <c r="F32" s="12">
        <f>SUM(F20:F31)</f>
        <v>182508.92173702476</v>
      </c>
      <c r="G32" s="31">
        <f>SUM(G20:G31)</f>
        <v>668027.7052631212</v>
      </c>
      <c r="H32" s="11"/>
      <c r="I32" s="12">
        <f>SUM(I20:I31)</f>
        <v>76572.49836954182</v>
      </c>
      <c r="J32" s="31">
        <f>SUM(J20:J31)</f>
        <v>722788.5631418969</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22" ht="12.75" customHeight="1" thickBot="1">
      <c r="A33" s="152" t="s">
        <v>22</v>
      </c>
      <c r="B33" s="48" t="s">
        <v>31</v>
      </c>
      <c r="C33" s="49"/>
      <c r="D33" s="50"/>
      <c r="E33" s="149" t="s">
        <v>32</v>
      </c>
      <c r="F33" s="150"/>
      <c r="G33" s="151"/>
      <c r="H33" s="149" t="s">
        <v>33</v>
      </c>
      <c r="I33" s="150"/>
      <c r="J33" s="151"/>
      <c r="K33" s="149" t="s">
        <v>34</v>
      </c>
      <c r="L33" s="150"/>
      <c r="M33" s="151"/>
      <c r="N33" s="149" t="s">
        <v>35</v>
      </c>
      <c r="O33" s="150"/>
      <c r="P33" s="151"/>
      <c r="Q33" s="149" t="s">
        <v>36</v>
      </c>
      <c r="R33" s="150"/>
      <c r="S33" s="151"/>
      <c r="T33" s="149" t="s">
        <v>37</v>
      </c>
      <c r="U33" s="150"/>
      <c r="V33" s="151"/>
    </row>
    <row r="34" spans="1:22" ht="30.75" thickBot="1">
      <c r="A34" s="153"/>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22" ht="15.75" thickTop="1">
      <c r="A35" s="7" t="s">
        <v>19</v>
      </c>
      <c r="B35" s="8">
        <f>IF(data=1,IF((T31-sumproplat)&gt;0,T31-sumproplat,0),IF(T31-(sumproplat-U31)&gt;0,T31-(V31-U31),0))</f>
        <v>0</v>
      </c>
      <c r="C35" s="8">
        <f aca="true" t="shared" si="21" ref="C35:C46">IF(data=1,B35*(PROC/36500)*30.42,B35*(PROC/36000)*30)</f>
        <v>0</v>
      </c>
      <c r="D35" s="29">
        <f aca="true" t="shared" si="22" ref="D35:D46">IF(data=1,IF(C35&gt;1,C35+sumproplat,0),IF(B35&gt;sumproplat*2,sumproplat,B35+C35))</f>
        <v>0</v>
      </c>
      <c r="E35" s="8">
        <f>IF(data=1,IF((B46-sumproplat)&gt;0,B46-sumproplat,0),IF(B46-(sumproplat-C46)&gt;0,B46-(D46-C46),0))</f>
        <v>0</v>
      </c>
      <c r="F35" s="8">
        <f aca="true" t="shared" si="23" ref="F35:F46">IF(data=1,E35*(PROC/36500)*30.42,E35*(PROC/36000)*30)</f>
        <v>0</v>
      </c>
      <c r="G35" s="29">
        <f aca="true" t="shared" si="24" ref="G35:G46">IF(data=1,IF(F35&gt;1,F35+sumproplat,0),IF(E35&gt;sumproplat*2,sumproplat,E35+F35))</f>
        <v>0</v>
      </c>
      <c r="H35" s="8">
        <f>IF(data=1,IF((E46-sumproplat)&gt;0,E46-sumproplat,0),IF(E46-(sumproplat-F46)&gt;0,E46-(G46-F46),0))</f>
        <v>0</v>
      </c>
      <c r="I35" s="8">
        <f aca="true" t="shared" si="25" ref="I35:I46">IF(data=1,H35*(PROC/36500)*30.42,H35*(PROC/36000)*30)</f>
        <v>0</v>
      </c>
      <c r="J35" s="29">
        <f aca="true" t="shared" si="26" ref="J35:J46">IF(data=1,IF(I35&gt;1,I35+sumproplat,0),IF(H35&gt;sumproplat*2,sumproplat,H35+I35))</f>
        <v>0</v>
      </c>
      <c r="K35" s="8">
        <f>IF(data=1,IF((H46-sumproplat)&gt;0,H46-sumproplat,0),IF(H46-(sumproplat-I46)&gt;0,H46-(J46-I46),0))</f>
        <v>0</v>
      </c>
      <c r="L35" s="8">
        <f aca="true" t="shared" si="27" ref="L35:L46">IF(data=1,K35*(PROC/36500)*30.42,K35*(PROC/36000)*30)</f>
        <v>0</v>
      </c>
      <c r="M35" s="29">
        <f aca="true" t="shared" si="28" ref="M35:M46">IF(data=1,IF(L35&gt;1,L35+sumproplat,0),IF(K35&gt;sumproplat*2,sumproplat,K35+L35))</f>
        <v>0</v>
      </c>
      <c r="N35" s="8">
        <f>IF(data=1,IF((K46-sumproplat)&gt;0,K46-sumproplat,0),IF(K46-(sumproplat-L46)&gt;0,K46-(M46-L46),0))</f>
        <v>0</v>
      </c>
      <c r="O35" s="8">
        <f aca="true" t="shared" si="29" ref="O35:O46">IF(data=1,N35*(PROC/36500)*30.42,N35*(PROC/36000)*30)</f>
        <v>0</v>
      </c>
      <c r="P35" s="29">
        <f aca="true" t="shared" si="30" ref="P35:P46">IF(data=1,IF(O35&gt;1,O35+sumproplat,0),IF(N35&gt;sumproplat*2,sumproplat,N35+O35))</f>
        <v>0</v>
      </c>
      <c r="Q35" s="8">
        <f>IF(data=1,IF((N46-sumproplat)&gt;0,N46-sumproplat,0),IF(N46-(sumproplat-O46)&gt;0,N46-(P46-O46),0))</f>
        <v>0</v>
      </c>
      <c r="R35" s="8">
        <f aca="true" t="shared" si="31" ref="R35:R46">IF(data=1,Q35*(PROC/36500)*30.42,Q35*(PROC/36000)*30)</f>
        <v>0</v>
      </c>
      <c r="S35" s="29">
        <f aca="true" t="shared" si="32" ref="S35:S46">IF(data=1,IF(R35&gt;1,R35+sumproplat,0),IF(Q35&gt;sumproplat*2,sumproplat,Q35+R35))</f>
        <v>0</v>
      </c>
      <c r="T35" s="8">
        <f>IF(data=1,IF((Q46-sumproplat)&gt;0,Q46-sumproplat,0),IF(Q46-(sumproplat-R46)&gt;0,Q46-(S46-R46),0))</f>
        <v>0</v>
      </c>
      <c r="U35" s="8">
        <f aca="true" t="shared" si="33" ref="U35:U46">IF(data=1,T35*(PROC/36500)*30.42,T35*(PROC/36000)*30)</f>
        <v>0</v>
      </c>
      <c r="V35" s="29">
        <f aca="true" t="shared" si="34" ref="V35:V46">IF(data=1,IF(U35&gt;1,U35+sumproplat,0),IF(T35&gt;sumproplat*2,sumproplat,T35+U35))</f>
        <v>0</v>
      </c>
    </row>
    <row r="36" spans="1:22" ht="1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22" ht="15">
      <c r="A37" s="7" t="s">
        <v>21</v>
      </c>
      <c r="B37" s="9">
        <f aca="true" t="shared" si="35" ref="B37:B46">IF(data=1,IF((B36-sumproplat)&gt;0,B36-sumproplat,0),IF(B36-(sumproplat-C36)&gt;0,B36-(D36-C36),0))</f>
        <v>0</v>
      </c>
      <c r="C37" s="9">
        <f t="shared" si="21"/>
        <v>0</v>
      </c>
      <c r="D37" s="29">
        <f t="shared" si="22"/>
        <v>0</v>
      </c>
      <c r="E37" s="9">
        <f aca="true" t="shared" si="36" ref="E37:E46">IF(data=1,IF((E36-sumproplat)&gt;0,E36-sumproplat,0),IF(E36-(sumproplat-F36)&gt;0,E36-(G36-F36),0))</f>
        <v>0</v>
      </c>
      <c r="F37" s="9">
        <f t="shared" si="23"/>
        <v>0</v>
      </c>
      <c r="G37" s="29">
        <f t="shared" si="24"/>
        <v>0</v>
      </c>
      <c r="H37" s="9">
        <f aca="true" t="shared" si="37" ref="H37:H46">IF(data=1,IF((H36-sumproplat)&gt;0,H36-sumproplat,0),IF(H36-(sumproplat-I36)&gt;0,H36-(J36-I36),0))</f>
        <v>0</v>
      </c>
      <c r="I37" s="9">
        <f t="shared" si="25"/>
        <v>0</v>
      </c>
      <c r="J37" s="29">
        <f t="shared" si="26"/>
        <v>0</v>
      </c>
      <c r="K37" s="9">
        <f aca="true" t="shared" si="38" ref="K37:K46">IF(data=1,IF((K36-sumproplat)&gt;0,K36-sumproplat,0),IF(K36-(sumproplat-L36)&gt;0,K36-(M36-L36),0))</f>
        <v>0</v>
      </c>
      <c r="L37" s="9">
        <f t="shared" si="27"/>
        <v>0</v>
      </c>
      <c r="M37" s="29">
        <f t="shared" si="28"/>
        <v>0</v>
      </c>
      <c r="N37" s="9">
        <f aca="true" t="shared" si="39" ref="N37:N46">IF(data=1,IF((N36-sumproplat)&gt;0,N36-sumproplat,0),IF(N36-(sumproplat-O36)&gt;0,N36-(P36-O36),0))</f>
        <v>0</v>
      </c>
      <c r="O37" s="9">
        <f t="shared" si="29"/>
        <v>0</v>
      </c>
      <c r="P37" s="29">
        <f t="shared" si="30"/>
        <v>0</v>
      </c>
      <c r="Q37" s="9">
        <f aca="true" t="shared" si="40" ref="Q37:Q46">IF(data=1,IF((Q36-sumproplat)&gt;0,Q36-sumproplat,0),IF(Q36-(sumproplat-R36)&gt;0,Q36-(S36-R36),0))</f>
        <v>0</v>
      </c>
      <c r="R37" s="9">
        <f t="shared" si="31"/>
        <v>0</v>
      </c>
      <c r="S37" s="29">
        <f t="shared" si="32"/>
        <v>0</v>
      </c>
      <c r="T37" s="9">
        <f aca="true" t="shared" si="41" ref="T37:T46">IF(data=1,IF((T36-sumproplat)&gt;0,T36-sumproplat,0),IF(T36-(sumproplat-U36)&gt;0,T36-(V36-U36),0))</f>
        <v>0</v>
      </c>
      <c r="U37" s="9">
        <f t="shared" si="33"/>
        <v>0</v>
      </c>
      <c r="V37" s="29">
        <f t="shared" si="34"/>
        <v>0</v>
      </c>
    </row>
    <row r="38" spans="1:22" ht="15">
      <c r="A38" s="7" t="s">
        <v>54</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22" ht="15">
      <c r="A39" s="7" t="s">
        <v>55</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22" ht="15">
      <c r="A40" s="7" t="s">
        <v>56</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22" ht="15">
      <c r="A41" s="7" t="s">
        <v>57</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22" ht="15">
      <c r="A42" s="7" t="s">
        <v>58</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22" ht="15">
      <c r="A43" s="7" t="s">
        <v>59</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22" ht="15">
      <c r="A44" s="7" t="s">
        <v>60</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22" ht="15">
      <c r="A45" s="7" t="s">
        <v>61</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22" ht="15.75" thickBot="1">
      <c r="A46" s="7" t="s">
        <v>62</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22" ht="16.5" thickBot="1" thickTop="1">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c r="A48" s="152" t="s">
        <v>22</v>
      </c>
      <c r="B48" s="149" t="s">
        <v>38</v>
      </c>
      <c r="C48" s="150"/>
      <c r="D48" s="151"/>
      <c r="E48" s="149" t="s">
        <v>39</v>
      </c>
      <c r="F48" s="150"/>
      <c r="G48" s="151"/>
      <c r="H48" s="149" t="s">
        <v>40</v>
      </c>
      <c r="I48" s="150"/>
      <c r="J48" s="151"/>
      <c r="K48" s="149" t="s">
        <v>41</v>
      </c>
      <c r="L48" s="150"/>
      <c r="M48" s="151"/>
      <c r="N48" s="149" t="s">
        <v>42</v>
      </c>
      <c r="O48" s="150"/>
      <c r="P48" s="151"/>
      <c r="Q48" s="48" t="s">
        <v>43</v>
      </c>
      <c r="R48" s="49"/>
      <c r="S48" s="50"/>
      <c r="T48" s="149" t="s">
        <v>44</v>
      </c>
      <c r="U48" s="150"/>
      <c r="V48" s="151"/>
      <c r="X48" s="13"/>
      <c r="Y48" s="13"/>
      <c r="Z48" s="13"/>
      <c r="AA48" s="13"/>
      <c r="AB48" s="13"/>
      <c r="AC48" s="13"/>
      <c r="AD48" s="13"/>
      <c r="AE48" s="13"/>
      <c r="AF48" s="13"/>
      <c r="AG48" s="13"/>
      <c r="AH48" s="13"/>
      <c r="AI48" s="13"/>
      <c r="AJ48" s="13"/>
    </row>
    <row r="49" spans="1:36" ht="30.75" thickBot="1">
      <c r="A49" s="153"/>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thickTop="1">
      <c r="A50" s="7" t="s">
        <v>19</v>
      </c>
      <c r="B50" s="8">
        <f>IF(data=1,IF((T46-sumproplat)&gt;0,T46-sumproplat,0),IF(T46-(sumproplat-U46)&gt;0,T46-(V46-U46),0))</f>
        <v>0</v>
      </c>
      <c r="C50" s="8">
        <f aca="true" t="shared" si="42" ref="C50:C61">IF(data=1,B50*(PROC/36500)*30.42,B50*(PROC/36000)*30)</f>
        <v>0</v>
      </c>
      <c r="D50" s="29">
        <f aca="true" t="shared" si="43" ref="D50:D61">IF(data=1,IF(C50&gt;1,C50+sumproplat,0),IF(B50&gt;sumproplat*2,sumproplat,B50+C50))</f>
        <v>0</v>
      </c>
      <c r="E50" s="8">
        <f>IF(data=1,IF((B61-sumproplat)&gt;0,B61-sumproplat,0),IF(B61-(sumproplat-C61)&gt;0,B61-(D61-C61),0))</f>
        <v>0</v>
      </c>
      <c r="F50" s="8">
        <f aca="true" t="shared" si="44" ref="F50:F61">IF(data=1,E50*(PROC/36500)*30.42,E50*(PROC/36000)*30)</f>
        <v>0</v>
      </c>
      <c r="G50" s="29">
        <f aca="true" t="shared" si="45" ref="G50:G61">IF(data=1,IF(F50&gt;1,F50+sumproplat,0),IF(E50&gt;sumproplat*2,sumproplat,E50+F50))</f>
        <v>0</v>
      </c>
      <c r="H50" s="8">
        <f>IF(data=1,IF((E61-sumproplat)&gt;0,E61-sumproplat,0),IF(E61-(sumproplat-F61)&gt;0,E61-(G61-F61),0))</f>
        <v>0</v>
      </c>
      <c r="I50" s="8">
        <f aca="true" t="shared" si="46" ref="I50:I61">IF(data=1,H50*(PROC/36500)*30.42,H50*(PROC/36000)*30)</f>
        <v>0</v>
      </c>
      <c r="J50" s="29">
        <f aca="true" t="shared" si="47" ref="J50:J61">IF(data=1,IF(I50&gt;1,I50+sumproplat,0),IF(H50&gt;sumproplat*2,sumproplat,H50+I50))</f>
        <v>0</v>
      </c>
      <c r="K50" s="8">
        <f>IF(data=1,IF((H61-sumproplat)&gt;0,H61-sumproplat,0),IF(H61-(sumproplat-I61)&gt;0,H61-(J61-I61),0))</f>
        <v>0</v>
      </c>
      <c r="L50" s="8">
        <f aca="true" t="shared" si="48" ref="L50:L61">IF(data=1,K50*(PROC/36500)*30.42,K50*(PROC/36000)*30)</f>
        <v>0</v>
      </c>
      <c r="M50" s="29">
        <f aca="true" t="shared" si="49" ref="M50:M61">IF(data=1,IF(L50&gt;1,L50+sumproplat,0),IF(K50&gt;sumproplat*2,sumproplat,K50+L50))</f>
        <v>0</v>
      </c>
      <c r="N50" s="8">
        <f>IF(data=1,IF((K61-sumproplat)&gt;0,K61-sumproplat,0),IF(K61-(sumproplat-L61)&gt;0,K61-(M61-L61),0))</f>
        <v>0</v>
      </c>
      <c r="O50" s="8">
        <f aca="true" t="shared" si="50" ref="O50:O61">IF(data=1,N50*(PROC/36500)*30.42,N50*(PROC/36000)*30)</f>
        <v>0</v>
      </c>
      <c r="P50" s="29">
        <f aca="true" t="shared" si="51" ref="P50:P61">IF(data=1,IF(O50&gt;1,O50+sumproplat,0),IF(N50&gt;sumproplat*2,sumproplat,N50+O50))</f>
        <v>0</v>
      </c>
      <c r="Q50" s="8">
        <f>IF(data=1,IF((N61-sumproplat)&gt;0,N61-sumproplat,0),IF(N61-(sumproplat-O61)&gt;0,N61-(P61-O61),0))</f>
        <v>0</v>
      </c>
      <c r="R50" s="8">
        <f aca="true" t="shared" si="52" ref="R50:R61">IF(data=1,Q50*(PROC/36500)*30.42,Q50*(PROC/36000)*30)</f>
        <v>0</v>
      </c>
      <c r="S50" s="29">
        <f aca="true" t="shared" si="53" ref="S50:S61">IF(data=1,IF(R50&gt;1,R50+sumproplat,0),IF(Q50&gt;sumproplat*2,sumproplat,Q50+R50))</f>
        <v>0</v>
      </c>
      <c r="T50" s="8">
        <f>IF(data=1,IF((Q61-sumproplat)&gt;0,Q61-sumproplat,0),IF(Q61-(sumproplat-R61)&gt;0,Q61-(S61-R61),0))</f>
        <v>0</v>
      </c>
      <c r="U50" s="8">
        <f aca="true" t="shared" si="54" ref="U50:U61">IF(data=1,T50*(PROC/36500)*30.42,T50*(PROC/36000)*30)</f>
        <v>0</v>
      </c>
      <c r="V50" s="29">
        <f aca="true" t="shared" si="55" ref="V50:V61">IF(data=1,IF(U50&gt;1,U50+sumproplat,0),IF(T50&gt;sumproplat*2,sumproplat,T50+U50))</f>
        <v>0</v>
      </c>
      <c r="W50" s="13"/>
      <c r="X50" s="13"/>
      <c r="Y50" s="13"/>
      <c r="Z50" s="13"/>
      <c r="AA50" s="13"/>
      <c r="AB50" s="13"/>
      <c r="AC50" s="13"/>
      <c r="AD50" s="13"/>
      <c r="AE50" s="13"/>
      <c r="AF50" s="13"/>
      <c r="AG50" s="13"/>
      <c r="AH50" s="13"/>
      <c r="AI50" s="13"/>
      <c r="AJ50" s="13"/>
    </row>
    <row r="51" spans="1:36" ht="1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t="15">
      <c r="A52" s="7" t="s">
        <v>21</v>
      </c>
      <c r="B52" s="9">
        <f aca="true" t="shared" si="56" ref="B52:B61">IF(data=1,IF((B51-sumproplat)&gt;0,B51-sumproplat,0),IF(B51-(sumproplat-C51)&gt;0,B51-(D51-C51),0))</f>
        <v>0</v>
      </c>
      <c r="C52" s="9">
        <f t="shared" si="42"/>
        <v>0</v>
      </c>
      <c r="D52" s="29">
        <f t="shared" si="43"/>
        <v>0</v>
      </c>
      <c r="E52" s="9">
        <f aca="true" t="shared" si="57" ref="E52:E61">IF(data=1,IF((E51-sumproplat)&gt;0,E51-sumproplat,0),IF(E51-(sumproplat-F51)&gt;0,E51-(G51-F51),0))</f>
        <v>0</v>
      </c>
      <c r="F52" s="9">
        <f t="shared" si="44"/>
        <v>0</v>
      </c>
      <c r="G52" s="29">
        <f t="shared" si="45"/>
        <v>0</v>
      </c>
      <c r="H52" s="9">
        <f aca="true" t="shared" si="58" ref="H52:H61">IF(data=1,IF((H51-sumproplat)&gt;0,H51-sumproplat,0),IF(H51-(sumproplat-I51)&gt;0,H51-(J51-I51),0))</f>
        <v>0</v>
      </c>
      <c r="I52" s="9">
        <f t="shared" si="46"/>
        <v>0</v>
      </c>
      <c r="J52" s="29">
        <f t="shared" si="47"/>
        <v>0</v>
      </c>
      <c r="K52" s="9">
        <f aca="true" t="shared" si="59" ref="K52:K61">IF(data=1,IF((K51-sumproplat)&gt;0,K51-sumproplat,0),IF(K51-(sumproplat-L51)&gt;0,K51-(M51-L51),0))</f>
        <v>0</v>
      </c>
      <c r="L52" s="9">
        <f t="shared" si="48"/>
        <v>0</v>
      </c>
      <c r="M52" s="29">
        <f t="shared" si="49"/>
        <v>0</v>
      </c>
      <c r="N52" s="9">
        <f aca="true" t="shared" si="60" ref="N52:N61">IF(data=1,IF((N51-sumproplat)&gt;0,N51-sumproplat,0),IF(N51-(sumproplat-O51)&gt;0,N51-(P51-O51),0))</f>
        <v>0</v>
      </c>
      <c r="O52" s="9">
        <f t="shared" si="50"/>
        <v>0</v>
      </c>
      <c r="P52" s="29">
        <f t="shared" si="51"/>
        <v>0</v>
      </c>
      <c r="Q52" s="9">
        <f aca="true" t="shared" si="61" ref="Q52:Q60">IF(data=1,IF((Q51-sumproplat)&gt;0,Q51-sumproplat,0),IF(Q51-(sumproplat-R51)&gt;0,Q51-(S51-R51),0))</f>
        <v>0</v>
      </c>
      <c r="R52" s="9">
        <f t="shared" si="52"/>
        <v>0</v>
      </c>
      <c r="S52" s="29">
        <f t="shared" si="53"/>
        <v>0</v>
      </c>
      <c r="T52" s="9">
        <f aca="true" t="shared" si="62" ref="T52:T61">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t="15">
      <c r="A53" s="7" t="s">
        <v>54</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t="15">
      <c r="A54" s="7" t="s">
        <v>55</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t="15">
      <c r="A55" s="7" t="s">
        <v>56</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t="15">
      <c r="A56" s="7" t="s">
        <v>57</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t="15">
      <c r="A57" s="7" t="s">
        <v>58</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t="15">
      <c r="A58" s="7" t="s">
        <v>59</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t="15">
      <c r="A59" s="7" t="s">
        <v>60</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t="15">
      <c r="A60" s="7" t="s">
        <v>61</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thickBot="1">
      <c r="A61" s="7" t="s">
        <v>62</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thickBot="1" thickTop="1">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24" ht="1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11" ht="30.75" customHeight="1">
      <c r="A64" s="141" t="s">
        <v>65</v>
      </c>
      <c r="B64" s="141"/>
      <c r="C64" s="141"/>
      <c r="D64" s="141"/>
      <c r="E64" s="141"/>
      <c r="F64" s="141"/>
      <c r="G64" s="141"/>
      <c r="H64" s="141"/>
      <c r="I64" s="45">
        <f>sumkred*H14+H15+sumkred*H16+C32+F32+I32+L32+O32+R32+U32+C47+F47+I47+L47+O47+R47+U47+C62+F62+I62+L62+O62+R62+U62</f>
        <v>556549.9982295459</v>
      </c>
      <c r="J64" s="46"/>
      <c r="K64" s="46"/>
    </row>
    <row r="65" spans="1:11" ht="29.25" customHeight="1">
      <c r="A65" s="141" t="s">
        <v>5</v>
      </c>
      <c r="B65" s="141"/>
      <c r="C65" s="141"/>
      <c r="D65" s="141"/>
      <c r="E65" s="141"/>
      <c r="F65" s="141"/>
      <c r="G65" s="141"/>
      <c r="H65" s="141"/>
      <c r="I65" s="45">
        <f>sumkred*H14+H15+sumkred*H16+D32+G32+J32+M32+P32+S32+V32+D47+G47+J47+M47+P47+S47+V47+D62+G62+J62+M62+P62+S62+V62</f>
        <v>2056549.9982295458</v>
      </c>
      <c r="J65" s="46"/>
      <c r="K65" s="46"/>
    </row>
    <row r="66" spans="1:11" ht="25.5" customHeight="1">
      <c r="A66" s="146" t="s">
        <v>48</v>
      </c>
      <c r="B66" s="146"/>
      <c r="C66" s="146"/>
      <c r="D66" s="146"/>
      <c r="E66" s="146"/>
      <c r="F66" s="146"/>
      <c r="G66" s="146"/>
      <c r="H66" s="146"/>
      <c r="I66" s="47">
        <f>_XLL.ЧИСТВНДОХ(C76:C316,B76:B316)</f>
        <v>0.23464671969413756</v>
      </c>
      <c r="J66" s="46"/>
      <c r="K66" s="46"/>
    </row>
    <row r="67" spans="1:11" ht="45.75" customHeight="1">
      <c r="A67" s="141" t="s">
        <v>6</v>
      </c>
      <c r="B67" s="141"/>
      <c r="C67" s="141"/>
      <c r="D67" s="141"/>
      <c r="E67" s="141"/>
      <c r="F67" s="141"/>
      <c r="G67" s="141"/>
      <c r="H67" s="141"/>
      <c r="I67" s="141"/>
      <c r="J67" s="147"/>
      <c r="K67" s="147"/>
    </row>
    <row r="68" spans="1:11" ht="63" customHeight="1">
      <c r="A68" s="148" t="s">
        <v>7</v>
      </c>
      <c r="B68" s="148"/>
      <c r="C68" s="148"/>
      <c r="D68" s="148"/>
      <c r="E68" s="148"/>
      <c r="F68" s="148"/>
      <c r="G68" s="148"/>
      <c r="H68" s="148"/>
      <c r="I68" s="148"/>
      <c r="J68" s="148"/>
      <c r="K68" s="148"/>
    </row>
    <row r="69" spans="1:11" ht="48" customHeight="1">
      <c r="A69" s="141" t="s">
        <v>8</v>
      </c>
      <c r="B69" s="141"/>
      <c r="C69" s="141"/>
      <c r="D69" s="141"/>
      <c r="E69" s="141"/>
      <c r="F69" s="141"/>
      <c r="G69" s="141"/>
      <c r="H69" s="141"/>
      <c r="I69" s="141"/>
      <c r="J69" s="141"/>
      <c r="K69" s="141"/>
    </row>
    <row r="70" ht="15" customHeight="1"/>
    <row r="71" spans="1:5" ht="33.75" customHeight="1">
      <c r="A71" s="142" t="s">
        <v>9</v>
      </c>
      <c r="B71" s="142"/>
      <c r="C71" s="143">
        <f ca="1">TODAY()</f>
        <v>44092</v>
      </c>
      <c r="D71" s="143">
        <f ca="1">TODAY()</f>
        <v>44092</v>
      </c>
      <c r="E71" s="143">
        <f ca="1">TODAY()</f>
        <v>44092</v>
      </c>
    </row>
    <row r="72" ht="15"/>
    <row r="73" spans="1:5" ht="30" customHeight="1">
      <c r="A73" s="144" t="s">
        <v>10</v>
      </c>
      <c r="B73" s="144"/>
      <c r="C73" s="145"/>
      <c r="D73" s="145"/>
      <c r="E73" s="145"/>
    </row>
    <row r="74" spans="1:5" ht="15.75" customHeight="1">
      <c r="A74" s="144"/>
      <c r="B74" s="144"/>
      <c r="C74" s="142" t="s">
        <v>49</v>
      </c>
      <c r="D74" s="142"/>
      <c r="E74" s="142"/>
    </row>
    <row r="75" ht="15"/>
    <row r="76" spans="2:3" ht="15" hidden="1">
      <c r="B76" s="41">
        <f ca="1">TODAY()</f>
        <v>44092</v>
      </c>
      <c r="C76" s="2">
        <f>-sumkred+sumkred*H14+H15+sumkred*H16</f>
        <v>-1471500</v>
      </c>
    </row>
    <row r="77" spans="1:4" ht="15" hidden="1">
      <c r="A77" s="4">
        <v>1</v>
      </c>
      <c r="B77" s="42">
        <f>_XLL.ДАТАМЕС(B76,1)</f>
        <v>44122</v>
      </c>
      <c r="C77" s="43">
        <f aca="true" t="shared" si="63" ref="C77:C88">D20</f>
        <v>24874.999999999996</v>
      </c>
      <c r="D77" s="24">
        <f>C77-C78</f>
        <v>-30793.975438593447</v>
      </c>
    </row>
    <row r="78" spans="1:4" ht="15" hidden="1">
      <c r="A78" s="4">
        <v>2</v>
      </c>
      <c r="B78" s="42">
        <f>_XLL.ДАТАМЕС(B77,1)</f>
        <v>44153</v>
      </c>
      <c r="C78" s="43">
        <f t="shared" si="63"/>
        <v>55668.97543859344</v>
      </c>
      <c r="D78" s="24">
        <f aca="true" t="shared" si="64" ref="D78:D141">C78-C79</f>
        <v>0</v>
      </c>
    </row>
    <row r="79" spans="1:4" ht="15" hidden="1">
      <c r="A79" s="4">
        <v>3</v>
      </c>
      <c r="B79" s="42">
        <f aca="true" t="shared" si="65" ref="B79:B142">_XLL.ДАТАМЕС(B78,1)</f>
        <v>44183</v>
      </c>
      <c r="C79" s="43">
        <f t="shared" si="63"/>
        <v>55668.97543859344</v>
      </c>
      <c r="D79" s="24">
        <f t="shared" si="64"/>
        <v>0</v>
      </c>
    </row>
    <row r="80" spans="1:4" ht="15" hidden="1">
      <c r="A80" s="4">
        <v>4</v>
      </c>
      <c r="B80" s="42">
        <f t="shared" si="65"/>
        <v>44214</v>
      </c>
      <c r="C80" s="43">
        <f t="shared" si="63"/>
        <v>55668.97543859344</v>
      </c>
      <c r="D80" s="24">
        <f t="shared" si="64"/>
        <v>0</v>
      </c>
    </row>
    <row r="81" spans="1:4" ht="15" hidden="1">
      <c r="A81" s="4">
        <v>5</v>
      </c>
      <c r="B81" s="42">
        <f t="shared" si="65"/>
        <v>44245</v>
      </c>
      <c r="C81" s="43">
        <f t="shared" si="63"/>
        <v>55668.97543859344</v>
      </c>
      <c r="D81" s="24">
        <f t="shared" si="64"/>
        <v>0</v>
      </c>
    </row>
    <row r="82" spans="1:4" ht="15" hidden="1">
      <c r="A82" s="4">
        <v>6</v>
      </c>
      <c r="B82" s="42">
        <f t="shared" si="65"/>
        <v>44273</v>
      </c>
      <c r="C82" s="43">
        <f t="shared" si="63"/>
        <v>55668.97543859344</v>
      </c>
      <c r="D82" s="24">
        <f t="shared" si="64"/>
        <v>0</v>
      </c>
    </row>
    <row r="83" spans="1:4" ht="15" hidden="1">
      <c r="A83" s="4">
        <v>7</v>
      </c>
      <c r="B83" s="42">
        <f t="shared" si="65"/>
        <v>44304</v>
      </c>
      <c r="C83" s="43">
        <f t="shared" si="63"/>
        <v>55668.97543859344</v>
      </c>
      <c r="D83" s="24">
        <f t="shared" si="64"/>
        <v>0</v>
      </c>
    </row>
    <row r="84" spans="1:4" ht="15" hidden="1">
      <c r="A84" s="4">
        <v>8</v>
      </c>
      <c r="B84" s="42">
        <f t="shared" si="65"/>
        <v>44334</v>
      </c>
      <c r="C84" s="43">
        <f t="shared" si="63"/>
        <v>55668.97543859344</v>
      </c>
      <c r="D84" s="24">
        <f t="shared" si="64"/>
        <v>0</v>
      </c>
    </row>
    <row r="85" spans="1:4" ht="15" hidden="1">
      <c r="A85" s="4">
        <v>9</v>
      </c>
      <c r="B85" s="42">
        <f t="shared" si="65"/>
        <v>44365</v>
      </c>
      <c r="C85" s="43">
        <f t="shared" si="63"/>
        <v>55668.97543859344</v>
      </c>
      <c r="D85" s="24">
        <f t="shared" si="64"/>
        <v>0</v>
      </c>
    </row>
    <row r="86" spans="1:4" ht="15" hidden="1">
      <c r="A86" s="4">
        <v>10</v>
      </c>
      <c r="B86" s="42">
        <f t="shared" si="65"/>
        <v>44395</v>
      </c>
      <c r="C86" s="43">
        <f t="shared" si="63"/>
        <v>55668.97543859344</v>
      </c>
      <c r="D86" s="24">
        <f t="shared" si="64"/>
        <v>0</v>
      </c>
    </row>
    <row r="87" spans="1:4" ht="15" hidden="1">
      <c r="A87" s="4">
        <v>11</v>
      </c>
      <c r="B87" s="42">
        <f t="shared" si="65"/>
        <v>44426</v>
      </c>
      <c r="C87" s="43">
        <f t="shared" si="63"/>
        <v>55668.97543859344</v>
      </c>
      <c r="D87" s="24">
        <f t="shared" si="64"/>
        <v>0</v>
      </c>
    </row>
    <row r="88" spans="1:4" ht="15" hidden="1">
      <c r="A88" s="4">
        <v>12</v>
      </c>
      <c r="B88" s="42">
        <f t="shared" si="65"/>
        <v>44457</v>
      </c>
      <c r="C88" s="43">
        <f t="shared" si="63"/>
        <v>55668.97543859344</v>
      </c>
      <c r="D88" s="24">
        <f t="shared" si="64"/>
        <v>0</v>
      </c>
    </row>
    <row r="89" spans="1:4" ht="15" hidden="1">
      <c r="A89" s="2">
        <v>13</v>
      </c>
      <c r="B89" s="41">
        <f t="shared" si="65"/>
        <v>44487</v>
      </c>
      <c r="C89" s="24">
        <f aca="true" t="shared" si="66" ref="C89:C100">G20</f>
        <v>55668.97543859344</v>
      </c>
      <c r="D89" s="24">
        <f t="shared" si="64"/>
        <v>0</v>
      </c>
    </row>
    <row r="90" spans="1:4" ht="15" hidden="1">
      <c r="A90" s="2">
        <v>14</v>
      </c>
      <c r="B90" s="41">
        <f t="shared" si="65"/>
        <v>44518</v>
      </c>
      <c r="C90" s="24">
        <f t="shared" si="66"/>
        <v>55668.97543859344</v>
      </c>
      <c r="D90" s="24">
        <f t="shared" si="64"/>
        <v>0</v>
      </c>
    </row>
    <row r="91" spans="1:4" ht="15" hidden="1">
      <c r="A91" s="2">
        <v>15</v>
      </c>
      <c r="B91" s="41">
        <f t="shared" si="65"/>
        <v>44548</v>
      </c>
      <c r="C91" s="24">
        <f t="shared" si="66"/>
        <v>55668.97543859344</v>
      </c>
      <c r="D91" s="24">
        <f t="shared" si="64"/>
        <v>0</v>
      </c>
    </row>
    <row r="92" spans="1:4" ht="15" hidden="1">
      <c r="A92" s="2">
        <v>16</v>
      </c>
      <c r="B92" s="41">
        <f t="shared" si="65"/>
        <v>44579</v>
      </c>
      <c r="C92" s="24">
        <f t="shared" si="66"/>
        <v>55668.97543859344</v>
      </c>
      <c r="D92" s="24">
        <f t="shared" si="64"/>
        <v>0</v>
      </c>
    </row>
    <row r="93" spans="1:4" ht="15" hidden="1">
      <c r="A93" s="2">
        <v>17</v>
      </c>
      <c r="B93" s="41">
        <f t="shared" si="65"/>
        <v>44610</v>
      </c>
      <c r="C93" s="24">
        <f t="shared" si="66"/>
        <v>55668.97543859344</v>
      </c>
      <c r="D93" s="24">
        <f t="shared" si="64"/>
        <v>0</v>
      </c>
    </row>
    <row r="94" spans="1:4" ht="15" hidden="1">
      <c r="A94" s="2">
        <v>18</v>
      </c>
      <c r="B94" s="41">
        <f t="shared" si="65"/>
        <v>44638</v>
      </c>
      <c r="C94" s="24">
        <f t="shared" si="66"/>
        <v>55668.97543859344</v>
      </c>
      <c r="D94" s="24">
        <f t="shared" si="64"/>
        <v>0</v>
      </c>
    </row>
    <row r="95" spans="1:4" ht="15" hidden="1">
      <c r="A95" s="2">
        <v>19</v>
      </c>
      <c r="B95" s="41">
        <f t="shared" si="65"/>
        <v>44669</v>
      </c>
      <c r="C95" s="24">
        <f t="shared" si="66"/>
        <v>55668.97543859344</v>
      </c>
      <c r="D95" s="24">
        <f t="shared" si="64"/>
        <v>0</v>
      </c>
    </row>
    <row r="96" spans="1:4" ht="15" hidden="1">
      <c r="A96" s="2">
        <v>20</v>
      </c>
      <c r="B96" s="41">
        <f t="shared" si="65"/>
        <v>44699</v>
      </c>
      <c r="C96" s="24">
        <f t="shared" si="66"/>
        <v>55668.97543859344</v>
      </c>
      <c r="D96" s="24">
        <f t="shared" si="64"/>
        <v>0</v>
      </c>
    </row>
    <row r="97" spans="1:4" ht="15" hidden="1">
      <c r="A97" s="2">
        <v>21</v>
      </c>
      <c r="B97" s="41">
        <f t="shared" si="65"/>
        <v>44730</v>
      </c>
      <c r="C97" s="24">
        <f t="shared" si="66"/>
        <v>55668.97543859344</v>
      </c>
      <c r="D97" s="24">
        <f t="shared" si="64"/>
        <v>0</v>
      </c>
    </row>
    <row r="98" spans="1:4" ht="15" hidden="1">
      <c r="A98" s="2">
        <v>22</v>
      </c>
      <c r="B98" s="41">
        <f t="shared" si="65"/>
        <v>44760</v>
      </c>
      <c r="C98" s="24">
        <f t="shared" si="66"/>
        <v>55668.97543859344</v>
      </c>
      <c r="D98" s="24">
        <f t="shared" si="64"/>
        <v>0</v>
      </c>
    </row>
    <row r="99" spans="1:4" ht="15" hidden="1">
      <c r="A99" s="2">
        <v>23</v>
      </c>
      <c r="B99" s="41">
        <f t="shared" si="65"/>
        <v>44791</v>
      </c>
      <c r="C99" s="24">
        <f t="shared" si="66"/>
        <v>55668.97543859344</v>
      </c>
      <c r="D99" s="24">
        <f t="shared" si="64"/>
        <v>0</v>
      </c>
    </row>
    <row r="100" spans="1:4" ht="15" hidden="1">
      <c r="A100" s="2">
        <v>24</v>
      </c>
      <c r="B100" s="41">
        <f t="shared" si="65"/>
        <v>44822</v>
      </c>
      <c r="C100" s="24">
        <f t="shared" si="66"/>
        <v>55668.97543859344</v>
      </c>
      <c r="D100" s="24">
        <f t="shared" si="64"/>
        <v>0</v>
      </c>
    </row>
    <row r="101" spans="1:4" ht="15" hidden="1">
      <c r="A101" s="2">
        <v>25</v>
      </c>
      <c r="B101" s="41">
        <f t="shared" si="65"/>
        <v>44852</v>
      </c>
      <c r="C101" s="24">
        <f aca="true" t="shared" si="67" ref="C101:C112">J20</f>
        <v>55668.97543859344</v>
      </c>
      <c r="D101" s="24">
        <f t="shared" si="64"/>
        <v>0</v>
      </c>
    </row>
    <row r="102" spans="1:4" ht="15" hidden="1">
      <c r="A102" s="2">
        <v>26</v>
      </c>
      <c r="B102" s="41">
        <f t="shared" si="65"/>
        <v>44883</v>
      </c>
      <c r="C102" s="24">
        <f t="shared" si="67"/>
        <v>55668.97543859344</v>
      </c>
      <c r="D102" s="24">
        <f t="shared" si="64"/>
        <v>0</v>
      </c>
    </row>
    <row r="103" spans="1:4" ht="15" hidden="1">
      <c r="A103" s="2">
        <v>27</v>
      </c>
      <c r="B103" s="41">
        <f t="shared" si="65"/>
        <v>44913</v>
      </c>
      <c r="C103" s="24">
        <f t="shared" si="67"/>
        <v>55668.97543859344</v>
      </c>
      <c r="D103" s="24">
        <f t="shared" si="64"/>
        <v>0</v>
      </c>
    </row>
    <row r="104" spans="1:4" ht="15" hidden="1">
      <c r="A104" s="2">
        <v>28</v>
      </c>
      <c r="B104" s="41">
        <f t="shared" si="65"/>
        <v>44944</v>
      </c>
      <c r="C104" s="24">
        <f t="shared" si="67"/>
        <v>55668.97543859344</v>
      </c>
      <c r="D104" s="24">
        <f t="shared" si="64"/>
        <v>0</v>
      </c>
    </row>
    <row r="105" spans="1:4" ht="15" hidden="1">
      <c r="A105" s="2">
        <v>29</v>
      </c>
      <c r="B105" s="41">
        <f t="shared" si="65"/>
        <v>44975</v>
      </c>
      <c r="C105" s="24">
        <f t="shared" si="67"/>
        <v>55668.97543859344</v>
      </c>
      <c r="D105" s="24">
        <f t="shared" si="64"/>
        <v>0</v>
      </c>
    </row>
    <row r="106" spans="1:4" ht="15" hidden="1">
      <c r="A106" s="2">
        <v>30</v>
      </c>
      <c r="B106" s="41">
        <f t="shared" si="65"/>
        <v>45003</v>
      </c>
      <c r="C106" s="24">
        <f t="shared" si="67"/>
        <v>55668.97543859344</v>
      </c>
      <c r="D106" s="24">
        <f t="shared" si="64"/>
        <v>0</v>
      </c>
    </row>
    <row r="107" spans="1:4" ht="15" hidden="1">
      <c r="A107" s="2">
        <v>31</v>
      </c>
      <c r="B107" s="41">
        <f t="shared" si="65"/>
        <v>45034</v>
      </c>
      <c r="C107" s="24">
        <f t="shared" si="67"/>
        <v>55668.97543859344</v>
      </c>
      <c r="D107" s="24">
        <f t="shared" si="64"/>
        <v>0</v>
      </c>
    </row>
    <row r="108" spans="1:4" ht="15" hidden="1">
      <c r="A108" s="2">
        <v>32</v>
      </c>
      <c r="B108" s="41">
        <f t="shared" si="65"/>
        <v>45064</v>
      </c>
      <c r="C108" s="24">
        <f t="shared" si="67"/>
        <v>55668.97543859344</v>
      </c>
      <c r="D108" s="24">
        <f t="shared" si="64"/>
        <v>0</v>
      </c>
    </row>
    <row r="109" spans="1:4" ht="15" hidden="1">
      <c r="A109" s="2">
        <v>33</v>
      </c>
      <c r="B109" s="41">
        <f t="shared" si="65"/>
        <v>45095</v>
      </c>
      <c r="C109" s="24">
        <f t="shared" si="67"/>
        <v>55668.97543859344</v>
      </c>
      <c r="D109" s="24">
        <f t="shared" si="64"/>
        <v>0</v>
      </c>
    </row>
    <row r="110" spans="1:4" ht="15" hidden="1">
      <c r="A110" s="2">
        <v>34</v>
      </c>
      <c r="B110" s="41">
        <f t="shared" si="65"/>
        <v>45125</v>
      </c>
      <c r="C110" s="24">
        <f t="shared" si="67"/>
        <v>55668.97543859344</v>
      </c>
      <c r="D110" s="24">
        <f t="shared" si="64"/>
        <v>0</v>
      </c>
    </row>
    <row r="111" spans="1:4" ht="15" hidden="1">
      <c r="A111" s="2">
        <v>35</v>
      </c>
      <c r="B111" s="41">
        <f t="shared" si="65"/>
        <v>45156</v>
      </c>
      <c r="C111" s="24">
        <f t="shared" si="67"/>
        <v>55668.97543859344</v>
      </c>
      <c r="D111" s="24">
        <f t="shared" si="64"/>
        <v>-54760.85787877572</v>
      </c>
    </row>
    <row r="112" spans="1:4" ht="15" hidden="1">
      <c r="A112" s="2">
        <v>36</v>
      </c>
      <c r="B112" s="41">
        <f t="shared" si="65"/>
        <v>45187</v>
      </c>
      <c r="C112" s="24">
        <f t="shared" si="67"/>
        <v>110429.83331736916</v>
      </c>
      <c r="D112" s="24">
        <f t="shared" si="64"/>
        <v>110429.83331736916</v>
      </c>
    </row>
    <row r="113" spans="1:4" ht="15" hidden="1">
      <c r="A113" s="2">
        <v>37</v>
      </c>
      <c r="B113" s="41">
        <f t="shared" si="65"/>
        <v>45217</v>
      </c>
      <c r="C113" s="24">
        <f aca="true" t="shared" si="68" ref="C113:C124">M20</f>
        <v>0</v>
      </c>
      <c r="D113" s="24">
        <f t="shared" si="64"/>
        <v>0</v>
      </c>
    </row>
    <row r="114" spans="1:4" ht="15" hidden="1">
      <c r="A114" s="2">
        <v>38</v>
      </c>
      <c r="B114" s="41">
        <f t="shared" si="65"/>
        <v>45248</v>
      </c>
      <c r="C114" s="24">
        <f t="shared" si="68"/>
        <v>0</v>
      </c>
      <c r="D114" s="24">
        <f t="shared" si="64"/>
        <v>0</v>
      </c>
    </row>
    <row r="115" spans="1:4" ht="15" hidden="1">
      <c r="A115" s="2">
        <v>39</v>
      </c>
      <c r="B115" s="41">
        <f t="shared" si="65"/>
        <v>45278</v>
      </c>
      <c r="C115" s="24">
        <f t="shared" si="68"/>
        <v>0</v>
      </c>
      <c r="D115" s="24">
        <f t="shared" si="64"/>
        <v>0</v>
      </c>
    </row>
    <row r="116" spans="1:4" ht="15" hidden="1">
      <c r="A116" s="2">
        <v>40</v>
      </c>
      <c r="B116" s="41">
        <f t="shared" si="65"/>
        <v>45309</v>
      </c>
      <c r="C116" s="24">
        <f t="shared" si="68"/>
        <v>0</v>
      </c>
      <c r="D116" s="24">
        <f t="shared" si="64"/>
        <v>0</v>
      </c>
    </row>
    <row r="117" spans="1:4" ht="15" hidden="1">
      <c r="A117" s="2">
        <v>41</v>
      </c>
      <c r="B117" s="41">
        <f t="shared" si="65"/>
        <v>45340</v>
      </c>
      <c r="C117" s="24">
        <f t="shared" si="68"/>
        <v>0</v>
      </c>
      <c r="D117" s="24">
        <f t="shared" si="64"/>
        <v>0</v>
      </c>
    </row>
    <row r="118" spans="1:4" ht="15" hidden="1">
      <c r="A118" s="2">
        <v>42</v>
      </c>
      <c r="B118" s="41">
        <f t="shared" si="65"/>
        <v>45369</v>
      </c>
      <c r="C118" s="24">
        <f t="shared" si="68"/>
        <v>0</v>
      </c>
      <c r="D118" s="24">
        <f t="shared" si="64"/>
        <v>0</v>
      </c>
    </row>
    <row r="119" spans="1:4" ht="15" hidden="1">
      <c r="A119" s="2">
        <v>43</v>
      </c>
      <c r="B119" s="41">
        <f t="shared" si="65"/>
        <v>45400</v>
      </c>
      <c r="C119" s="24">
        <f t="shared" si="68"/>
        <v>0</v>
      </c>
      <c r="D119" s="24">
        <f t="shared" si="64"/>
        <v>0</v>
      </c>
    </row>
    <row r="120" spans="1:4" ht="15" hidden="1">
      <c r="A120" s="2">
        <v>44</v>
      </c>
      <c r="B120" s="41">
        <f t="shared" si="65"/>
        <v>45430</v>
      </c>
      <c r="C120" s="24">
        <f t="shared" si="68"/>
        <v>0</v>
      </c>
      <c r="D120" s="24">
        <f t="shared" si="64"/>
        <v>0</v>
      </c>
    </row>
    <row r="121" spans="1:4" ht="15" hidden="1">
      <c r="A121" s="2">
        <v>45</v>
      </c>
      <c r="B121" s="41">
        <f t="shared" si="65"/>
        <v>45461</v>
      </c>
      <c r="C121" s="24">
        <f t="shared" si="68"/>
        <v>0</v>
      </c>
      <c r="D121" s="24">
        <f t="shared" si="64"/>
        <v>0</v>
      </c>
    </row>
    <row r="122" spans="1:4" ht="15" hidden="1">
      <c r="A122" s="2">
        <v>46</v>
      </c>
      <c r="B122" s="41">
        <f t="shared" si="65"/>
        <v>45491</v>
      </c>
      <c r="C122" s="24">
        <f t="shared" si="68"/>
        <v>0</v>
      </c>
      <c r="D122" s="24">
        <f t="shared" si="64"/>
        <v>0</v>
      </c>
    </row>
    <row r="123" spans="1:4" ht="15" hidden="1">
      <c r="A123" s="2">
        <v>47</v>
      </c>
      <c r="B123" s="41">
        <f t="shared" si="65"/>
        <v>45522</v>
      </c>
      <c r="C123" s="24">
        <f t="shared" si="68"/>
        <v>0</v>
      </c>
      <c r="D123" s="24">
        <f t="shared" si="64"/>
        <v>0</v>
      </c>
    </row>
    <row r="124" spans="1:4" ht="15" hidden="1">
      <c r="A124" s="2">
        <v>48</v>
      </c>
      <c r="B124" s="41">
        <f t="shared" si="65"/>
        <v>45553</v>
      </c>
      <c r="C124" s="24">
        <f t="shared" si="68"/>
        <v>0</v>
      </c>
      <c r="D124" s="24">
        <f t="shared" si="64"/>
        <v>0</v>
      </c>
    </row>
    <row r="125" spans="1:4" ht="15" hidden="1">
      <c r="A125" s="2">
        <v>49</v>
      </c>
      <c r="B125" s="41">
        <f t="shared" si="65"/>
        <v>45583</v>
      </c>
      <c r="C125" s="24">
        <f aca="true" t="shared" si="69" ref="C125:C136">P20</f>
        <v>0</v>
      </c>
      <c r="D125" s="24">
        <f t="shared" si="64"/>
        <v>0</v>
      </c>
    </row>
    <row r="126" spans="1:4" ht="15" hidden="1">
      <c r="A126" s="2">
        <v>50</v>
      </c>
      <c r="B126" s="41">
        <f t="shared" si="65"/>
        <v>45614</v>
      </c>
      <c r="C126" s="24">
        <f t="shared" si="69"/>
        <v>0</v>
      </c>
      <c r="D126" s="24">
        <f t="shared" si="64"/>
        <v>0</v>
      </c>
    </row>
    <row r="127" spans="1:4" ht="15" hidden="1">
      <c r="A127" s="2">
        <v>51</v>
      </c>
      <c r="B127" s="41">
        <f t="shared" si="65"/>
        <v>45644</v>
      </c>
      <c r="C127" s="24">
        <f t="shared" si="69"/>
        <v>0</v>
      </c>
      <c r="D127" s="24">
        <f t="shared" si="64"/>
        <v>0</v>
      </c>
    </row>
    <row r="128" spans="1:4" ht="15" hidden="1">
      <c r="A128" s="2">
        <v>52</v>
      </c>
      <c r="B128" s="41">
        <f t="shared" si="65"/>
        <v>45675</v>
      </c>
      <c r="C128" s="24">
        <f t="shared" si="69"/>
        <v>0</v>
      </c>
      <c r="D128" s="24">
        <f t="shared" si="64"/>
        <v>0</v>
      </c>
    </row>
    <row r="129" spans="1:4" ht="15" hidden="1">
      <c r="A129" s="2">
        <v>53</v>
      </c>
      <c r="B129" s="41">
        <f t="shared" si="65"/>
        <v>45706</v>
      </c>
      <c r="C129" s="24">
        <f t="shared" si="69"/>
        <v>0</v>
      </c>
      <c r="D129" s="24">
        <f t="shared" si="64"/>
        <v>0</v>
      </c>
    </row>
    <row r="130" spans="1:4" ht="15" hidden="1">
      <c r="A130" s="2">
        <v>54</v>
      </c>
      <c r="B130" s="41">
        <f t="shared" si="65"/>
        <v>45734</v>
      </c>
      <c r="C130" s="24">
        <f t="shared" si="69"/>
        <v>0</v>
      </c>
      <c r="D130" s="24">
        <f t="shared" si="64"/>
        <v>0</v>
      </c>
    </row>
    <row r="131" spans="1:4" ht="15" hidden="1">
      <c r="A131" s="2">
        <v>55</v>
      </c>
      <c r="B131" s="41">
        <f t="shared" si="65"/>
        <v>45765</v>
      </c>
      <c r="C131" s="24">
        <f t="shared" si="69"/>
        <v>0</v>
      </c>
      <c r="D131" s="24">
        <f t="shared" si="64"/>
        <v>0</v>
      </c>
    </row>
    <row r="132" spans="1:4" ht="15" hidden="1">
      <c r="A132" s="2">
        <v>56</v>
      </c>
      <c r="B132" s="41">
        <f t="shared" si="65"/>
        <v>45795</v>
      </c>
      <c r="C132" s="24">
        <f t="shared" si="69"/>
        <v>0</v>
      </c>
      <c r="D132" s="24">
        <f t="shared" si="64"/>
        <v>0</v>
      </c>
    </row>
    <row r="133" spans="1:4" ht="15" hidden="1">
      <c r="A133" s="2">
        <v>57</v>
      </c>
      <c r="B133" s="41">
        <f t="shared" si="65"/>
        <v>45826</v>
      </c>
      <c r="C133" s="24">
        <f t="shared" si="69"/>
        <v>0</v>
      </c>
      <c r="D133" s="24">
        <f t="shared" si="64"/>
        <v>0</v>
      </c>
    </row>
    <row r="134" spans="1:4" ht="15" hidden="1">
      <c r="A134" s="2">
        <v>58</v>
      </c>
      <c r="B134" s="41">
        <f t="shared" si="65"/>
        <v>45856</v>
      </c>
      <c r="C134" s="24">
        <f t="shared" si="69"/>
        <v>0</v>
      </c>
      <c r="D134" s="24">
        <f t="shared" si="64"/>
        <v>0</v>
      </c>
    </row>
    <row r="135" spans="1:4" ht="15" hidden="1">
      <c r="A135" s="2">
        <v>59</v>
      </c>
      <c r="B135" s="41">
        <f t="shared" si="65"/>
        <v>45887</v>
      </c>
      <c r="C135" s="24">
        <f t="shared" si="69"/>
        <v>0</v>
      </c>
      <c r="D135" s="24">
        <f t="shared" si="64"/>
        <v>0</v>
      </c>
    </row>
    <row r="136" spans="1:4" ht="15" hidden="1">
      <c r="A136" s="2">
        <v>60</v>
      </c>
      <c r="B136" s="41">
        <f t="shared" si="65"/>
        <v>45918</v>
      </c>
      <c r="C136" s="24">
        <f t="shared" si="69"/>
        <v>0</v>
      </c>
      <c r="D136" s="24">
        <f t="shared" si="64"/>
        <v>0</v>
      </c>
    </row>
    <row r="137" spans="1:4" ht="15" hidden="1">
      <c r="A137" s="2">
        <v>61</v>
      </c>
      <c r="B137" s="41">
        <f t="shared" si="65"/>
        <v>45948</v>
      </c>
      <c r="C137" s="24">
        <f aca="true" t="shared" si="70" ref="C137:C148">S20</f>
        <v>0</v>
      </c>
      <c r="D137" s="24">
        <f t="shared" si="64"/>
        <v>0</v>
      </c>
    </row>
    <row r="138" spans="1:4" ht="15" hidden="1">
      <c r="A138" s="2">
        <v>62</v>
      </c>
      <c r="B138" s="41">
        <f t="shared" si="65"/>
        <v>45979</v>
      </c>
      <c r="C138" s="24">
        <f t="shared" si="70"/>
        <v>0</v>
      </c>
      <c r="D138" s="24">
        <f t="shared" si="64"/>
        <v>0</v>
      </c>
    </row>
    <row r="139" spans="1:4" ht="15" hidden="1">
      <c r="A139" s="2">
        <v>63</v>
      </c>
      <c r="B139" s="41">
        <f t="shared" si="65"/>
        <v>46009</v>
      </c>
      <c r="C139" s="24">
        <f t="shared" si="70"/>
        <v>0</v>
      </c>
      <c r="D139" s="24">
        <f t="shared" si="64"/>
        <v>0</v>
      </c>
    </row>
    <row r="140" spans="1:4" ht="15" hidden="1">
      <c r="A140" s="2">
        <v>64</v>
      </c>
      <c r="B140" s="41">
        <f t="shared" si="65"/>
        <v>46040</v>
      </c>
      <c r="C140" s="24">
        <f t="shared" si="70"/>
        <v>0</v>
      </c>
      <c r="D140" s="24">
        <f t="shared" si="64"/>
        <v>0</v>
      </c>
    </row>
    <row r="141" spans="1:4" ht="15" hidden="1">
      <c r="A141" s="2">
        <v>65</v>
      </c>
      <c r="B141" s="41">
        <f t="shared" si="65"/>
        <v>46071</v>
      </c>
      <c r="C141" s="24">
        <f t="shared" si="70"/>
        <v>0</v>
      </c>
      <c r="D141" s="24">
        <f t="shared" si="64"/>
        <v>0</v>
      </c>
    </row>
    <row r="142" spans="1:4" ht="15" hidden="1">
      <c r="A142" s="2">
        <v>66</v>
      </c>
      <c r="B142" s="41">
        <f t="shared" si="65"/>
        <v>46099</v>
      </c>
      <c r="C142" s="24">
        <f t="shared" si="70"/>
        <v>0</v>
      </c>
      <c r="D142" s="24">
        <f aca="true" t="shared" si="71" ref="D142:D205">C142-C143</f>
        <v>0</v>
      </c>
    </row>
    <row r="143" spans="1:4" ht="15" hidden="1">
      <c r="A143" s="2">
        <v>67</v>
      </c>
      <c r="B143" s="41">
        <f aca="true" t="shared" si="72" ref="B143:B206">_XLL.ДАТАМЕС(B142,1)</f>
        <v>46130</v>
      </c>
      <c r="C143" s="24">
        <f t="shared" si="70"/>
        <v>0</v>
      </c>
      <c r="D143" s="24">
        <f t="shared" si="71"/>
        <v>0</v>
      </c>
    </row>
    <row r="144" spans="1:4" ht="15" hidden="1">
      <c r="A144" s="2">
        <v>68</v>
      </c>
      <c r="B144" s="41">
        <f t="shared" si="72"/>
        <v>46160</v>
      </c>
      <c r="C144" s="24">
        <f t="shared" si="70"/>
        <v>0</v>
      </c>
      <c r="D144" s="24">
        <f t="shared" si="71"/>
        <v>0</v>
      </c>
    </row>
    <row r="145" spans="1:4" ht="15" hidden="1">
      <c r="A145" s="2">
        <v>69</v>
      </c>
      <c r="B145" s="41">
        <f t="shared" si="72"/>
        <v>46191</v>
      </c>
      <c r="C145" s="24">
        <f t="shared" si="70"/>
        <v>0</v>
      </c>
      <c r="D145" s="24">
        <f t="shared" si="71"/>
        <v>0</v>
      </c>
    </row>
    <row r="146" spans="1:4" ht="15" hidden="1">
      <c r="A146" s="2">
        <v>70</v>
      </c>
      <c r="B146" s="41">
        <f t="shared" si="72"/>
        <v>46221</v>
      </c>
      <c r="C146" s="24">
        <f t="shared" si="70"/>
        <v>0</v>
      </c>
      <c r="D146" s="24">
        <f t="shared" si="71"/>
        <v>0</v>
      </c>
    </row>
    <row r="147" spans="1:4" ht="15" hidden="1">
      <c r="A147" s="2">
        <v>71</v>
      </c>
      <c r="B147" s="41">
        <f t="shared" si="72"/>
        <v>46252</v>
      </c>
      <c r="C147" s="24">
        <f t="shared" si="70"/>
        <v>0</v>
      </c>
      <c r="D147" s="24">
        <f t="shared" si="71"/>
        <v>0</v>
      </c>
    </row>
    <row r="148" spans="1:4" ht="15" hidden="1">
      <c r="A148" s="2">
        <v>72</v>
      </c>
      <c r="B148" s="41">
        <f t="shared" si="72"/>
        <v>46283</v>
      </c>
      <c r="C148" s="24">
        <f t="shared" si="70"/>
        <v>0</v>
      </c>
      <c r="D148" s="24">
        <f t="shared" si="71"/>
        <v>0</v>
      </c>
    </row>
    <row r="149" spans="1:4" ht="15" hidden="1">
      <c r="A149" s="2">
        <v>73</v>
      </c>
      <c r="B149" s="41">
        <f t="shared" si="72"/>
        <v>46313</v>
      </c>
      <c r="C149" s="24">
        <f aca="true" t="shared" si="73" ref="C149:C160">V20</f>
        <v>0</v>
      </c>
      <c r="D149" s="24">
        <f t="shared" si="71"/>
        <v>0</v>
      </c>
    </row>
    <row r="150" spans="1:4" ht="15" hidden="1">
      <c r="A150" s="2">
        <v>74</v>
      </c>
      <c r="B150" s="41">
        <f t="shared" si="72"/>
        <v>46344</v>
      </c>
      <c r="C150" s="24">
        <f t="shared" si="73"/>
        <v>0</v>
      </c>
      <c r="D150" s="24">
        <f t="shared" si="71"/>
        <v>0</v>
      </c>
    </row>
    <row r="151" spans="1:4" ht="15" hidden="1">
      <c r="A151" s="2">
        <v>75</v>
      </c>
      <c r="B151" s="41">
        <f t="shared" si="72"/>
        <v>46374</v>
      </c>
      <c r="C151" s="24">
        <f t="shared" si="73"/>
        <v>0</v>
      </c>
      <c r="D151" s="24">
        <f t="shared" si="71"/>
        <v>0</v>
      </c>
    </row>
    <row r="152" spans="1:4" ht="15" hidden="1">
      <c r="A152" s="2">
        <v>76</v>
      </c>
      <c r="B152" s="41">
        <f t="shared" si="72"/>
        <v>46405</v>
      </c>
      <c r="C152" s="24">
        <f t="shared" si="73"/>
        <v>0</v>
      </c>
      <c r="D152" s="24">
        <f t="shared" si="71"/>
        <v>0</v>
      </c>
    </row>
    <row r="153" spans="1:4" ht="15" hidden="1">
      <c r="A153" s="2">
        <v>77</v>
      </c>
      <c r="B153" s="41">
        <f t="shared" si="72"/>
        <v>46436</v>
      </c>
      <c r="C153" s="24">
        <f t="shared" si="73"/>
        <v>0</v>
      </c>
      <c r="D153" s="24">
        <f t="shared" si="71"/>
        <v>0</v>
      </c>
    </row>
    <row r="154" spans="1:4" ht="15" hidden="1">
      <c r="A154" s="2">
        <v>78</v>
      </c>
      <c r="B154" s="41">
        <f t="shared" si="72"/>
        <v>46464</v>
      </c>
      <c r="C154" s="24">
        <f t="shared" si="73"/>
        <v>0</v>
      </c>
      <c r="D154" s="24">
        <f t="shared" si="71"/>
        <v>0</v>
      </c>
    </row>
    <row r="155" spans="1:4" ht="15" hidden="1">
      <c r="A155" s="2">
        <v>79</v>
      </c>
      <c r="B155" s="41">
        <f t="shared" si="72"/>
        <v>46495</v>
      </c>
      <c r="C155" s="24">
        <f t="shared" si="73"/>
        <v>0</v>
      </c>
      <c r="D155" s="24">
        <f t="shared" si="71"/>
        <v>0</v>
      </c>
    </row>
    <row r="156" spans="1:4" ht="15" hidden="1">
      <c r="A156" s="2">
        <v>80</v>
      </c>
      <c r="B156" s="41">
        <f t="shared" si="72"/>
        <v>46525</v>
      </c>
      <c r="C156" s="24">
        <f t="shared" si="73"/>
        <v>0</v>
      </c>
      <c r="D156" s="24">
        <f t="shared" si="71"/>
        <v>0</v>
      </c>
    </row>
    <row r="157" spans="1:4" ht="15" hidden="1">
      <c r="A157" s="2">
        <v>81</v>
      </c>
      <c r="B157" s="41">
        <f t="shared" si="72"/>
        <v>46556</v>
      </c>
      <c r="C157" s="24">
        <f t="shared" si="73"/>
        <v>0</v>
      </c>
      <c r="D157" s="24">
        <f t="shared" si="71"/>
        <v>0</v>
      </c>
    </row>
    <row r="158" spans="1:4" ht="15" hidden="1">
      <c r="A158" s="2">
        <v>82</v>
      </c>
      <c r="B158" s="41">
        <f t="shared" si="72"/>
        <v>46586</v>
      </c>
      <c r="C158" s="24">
        <f t="shared" si="73"/>
        <v>0</v>
      </c>
      <c r="D158" s="24">
        <f t="shared" si="71"/>
        <v>0</v>
      </c>
    </row>
    <row r="159" spans="1:4" ht="15" hidden="1">
      <c r="A159" s="2">
        <v>83</v>
      </c>
      <c r="B159" s="41">
        <f t="shared" si="72"/>
        <v>46617</v>
      </c>
      <c r="C159" s="24">
        <f t="shared" si="73"/>
        <v>0</v>
      </c>
      <c r="D159" s="24">
        <f t="shared" si="71"/>
        <v>0</v>
      </c>
    </row>
    <row r="160" spans="1:4" ht="15" hidden="1">
      <c r="A160" s="2">
        <v>84</v>
      </c>
      <c r="B160" s="41">
        <f t="shared" si="72"/>
        <v>46648</v>
      </c>
      <c r="C160" s="24">
        <f t="shared" si="73"/>
        <v>0</v>
      </c>
      <c r="D160" s="24">
        <f t="shared" si="71"/>
        <v>0</v>
      </c>
    </row>
    <row r="161" spans="1:4" ht="15" hidden="1">
      <c r="A161" s="2">
        <v>85</v>
      </c>
      <c r="B161" s="41">
        <f t="shared" si="72"/>
        <v>46678</v>
      </c>
      <c r="C161" s="24">
        <f aca="true" t="shared" si="74" ref="C161:C172">D35</f>
        <v>0</v>
      </c>
      <c r="D161" s="24">
        <f t="shared" si="71"/>
        <v>0</v>
      </c>
    </row>
    <row r="162" spans="1:4" ht="15" hidden="1">
      <c r="A162" s="2">
        <v>86</v>
      </c>
      <c r="B162" s="41">
        <f t="shared" si="72"/>
        <v>46709</v>
      </c>
      <c r="C162" s="24">
        <f t="shared" si="74"/>
        <v>0</v>
      </c>
      <c r="D162" s="24">
        <f t="shared" si="71"/>
        <v>0</v>
      </c>
    </row>
    <row r="163" spans="1:4" ht="15" hidden="1">
      <c r="A163" s="2">
        <v>87</v>
      </c>
      <c r="B163" s="41">
        <f t="shared" si="72"/>
        <v>46739</v>
      </c>
      <c r="C163" s="24">
        <f t="shared" si="74"/>
        <v>0</v>
      </c>
      <c r="D163" s="24">
        <f t="shared" si="71"/>
        <v>0</v>
      </c>
    </row>
    <row r="164" spans="1:4" ht="15" hidden="1">
      <c r="A164" s="2">
        <v>88</v>
      </c>
      <c r="B164" s="41">
        <f t="shared" si="72"/>
        <v>46770</v>
      </c>
      <c r="C164" s="24">
        <f t="shared" si="74"/>
        <v>0</v>
      </c>
      <c r="D164" s="24">
        <f t="shared" si="71"/>
        <v>0</v>
      </c>
    </row>
    <row r="165" spans="1:4" ht="15" hidden="1">
      <c r="A165" s="2">
        <v>89</v>
      </c>
      <c r="B165" s="41">
        <f t="shared" si="72"/>
        <v>46801</v>
      </c>
      <c r="C165" s="24">
        <f t="shared" si="74"/>
        <v>0</v>
      </c>
      <c r="D165" s="24">
        <f t="shared" si="71"/>
        <v>0</v>
      </c>
    </row>
    <row r="166" spans="1:4" ht="15" hidden="1">
      <c r="A166" s="2">
        <v>90</v>
      </c>
      <c r="B166" s="41">
        <f t="shared" si="72"/>
        <v>46830</v>
      </c>
      <c r="C166" s="24">
        <f t="shared" si="74"/>
        <v>0</v>
      </c>
      <c r="D166" s="24">
        <f t="shared" si="71"/>
        <v>0</v>
      </c>
    </row>
    <row r="167" spans="1:4" ht="15" hidden="1">
      <c r="A167" s="2">
        <v>91</v>
      </c>
      <c r="B167" s="41">
        <f t="shared" si="72"/>
        <v>46861</v>
      </c>
      <c r="C167" s="24">
        <f t="shared" si="74"/>
        <v>0</v>
      </c>
      <c r="D167" s="24">
        <f t="shared" si="71"/>
        <v>0</v>
      </c>
    </row>
    <row r="168" spans="1:4" ht="15" hidden="1">
      <c r="A168" s="2">
        <v>92</v>
      </c>
      <c r="B168" s="41">
        <f t="shared" si="72"/>
        <v>46891</v>
      </c>
      <c r="C168" s="24">
        <f t="shared" si="74"/>
        <v>0</v>
      </c>
      <c r="D168" s="24">
        <f t="shared" si="71"/>
        <v>0</v>
      </c>
    </row>
    <row r="169" spans="1:4" ht="15" hidden="1">
      <c r="A169" s="2">
        <v>93</v>
      </c>
      <c r="B169" s="41">
        <f t="shared" si="72"/>
        <v>46922</v>
      </c>
      <c r="C169" s="24">
        <f t="shared" si="74"/>
        <v>0</v>
      </c>
      <c r="D169" s="24">
        <f t="shared" si="71"/>
        <v>0</v>
      </c>
    </row>
    <row r="170" spans="1:4" ht="15" hidden="1">
      <c r="A170" s="2">
        <v>94</v>
      </c>
      <c r="B170" s="41">
        <f t="shared" si="72"/>
        <v>46952</v>
      </c>
      <c r="C170" s="24">
        <f t="shared" si="74"/>
        <v>0</v>
      </c>
      <c r="D170" s="24">
        <f t="shared" si="71"/>
        <v>0</v>
      </c>
    </row>
    <row r="171" spans="1:4" ht="15" hidden="1">
      <c r="A171" s="2">
        <v>95</v>
      </c>
      <c r="B171" s="41">
        <f t="shared" si="72"/>
        <v>46983</v>
      </c>
      <c r="C171" s="24">
        <f t="shared" si="74"/>
        <v>0</v>
      </c>
      <c r="D171" s="24">
        <f t="shared" si="71"/>
        <v>0</v>
      </c>
    </row>
    <row r="172" spans="1:4" ht="15" hidden="1">
      <c r="A172" s="2">
        <v>96</v>
      </c>
      <c r="B172" s="41">
        <f t="shared" si="72"/>
        <v>47014</v>
      </c>
      <c r="C172" s="24">
        <f t="shared" si="74"/>
        <v>0</v>
      </c>
      <c r="D172" s="24">
        <f t="shared" si="71"/>
        <v>0</v>
      </c>
    </row>
    <row r="173" spans="1:4" ht="15" hidden="1">
      <c r="A173" s="2">
        <v>97</v>
      </c>
      <c r="B173" s="41">
        <f t="shared" si="72"/>
        <v>47044</v>
      </c>
      <c r="C173" s="24">
        <f aca="true" t="shared" si="75" ref="C173:C184">G35</f>
        <v>0</v>
      </c>
      <c r="D173" s="24">
        <f t="shared" si="71"/>
        <v>0</v>
      </c>
    </row>
    <row r="174" spans="1:4" ht="15" hidden="1">
      <c r="A174" s="2">
        <v>98</v>
      </c>
      <c r="B174" s="41">
        <f t="shared" si="72"/>
        <v>47075</v>
      </c>
      <c r="C174" s="24">
        <f t="shared" si="75"/>
        <v>0</v>
      </c>
      <c r="D174" s="24">
        <f t="shared" si="71"/>
        <v>0</v>
      </c>
    </row>
    <row r="175" spans="1:4" ht="15" hidden="1">
      <c r="A175" s="2">
        <v>99</v>
      </c>
      <c r="B175" s="41">
        <f t="shared" si="72"/>
        <v>47105</v>
      </c>
      <c r="C175" s="24">
        <f t="shared" si="75"/>
        <v>0</v>
      </c>
      <c r="D175" s="24">
        <f t="shared" si="71"/>
        <v>0</v>
      </c>
    </row>
    <row r="176" spans="1:4" ht="15" hidden="1">
      <c r="A176" s="2">
        <v>100</v>
      </c>
      <c r="B176" s="41">
        <f t="shared" si="72"/>
        <v>47136</v>
      </c>
      <c r="C176" s="24">
        <f t="shared" si="75"/>
        <v>0</v>
      </c>
      <c r="D176" s="24">
        <f t="shared" si="71"/>
        <v>0</v>
      </c>
    </row>
    <row r="177" spans="1:4" ht="15" hidden="1">
      <c r="A177" s="2">
        <v>101</v>
      </c>
      <c r="B177" s="41">
        <f t="shared" si="72"/>
        <v>47167</v>
      </c>
      <c r="C177" s="24">
        <f t="shared" si="75"/>
        <v>0</v>
      </c>
      <c r="D177" s="24">
        <f t="shared" si="71"/>
        <v>0</v>
      </c>
    </row>
    <row r="178" spans="1:4" ht="15" hidden="1">
      <c r="A178" s="2">
        <v>102</v>
      </c>
      <c r="B178" s="41">
        <f t="shared" si="72"/>
        <v>47195</v>
      </c>
      <c r="C178" s="24">
        <f t="shared" si="75"/>
        <v>0</v>
      </c>
      <c r="D178" s="24">
        <f t="shared" si="71"/>
        <v>0</v>
      </c>
    </row>
    <row r="179" spans="1:4" ht="15" hidden="1">
      <c r="A179" s="2">
        <v>103</v>
      </c>
      <c r="B179" s="41">
        <f t="shared" si="72"/>
        <v>47226</v>
      </c>
      <c r="C179" s="24">
        <f t="shared" si="75"/>
        <v>0</v>
      </c>
      <c r="D179" s="24">
        <f t="shared" si="71"/>
        <v>0</v>
      </c>
    </row>
    <row r="180" spans="1:4" ht="15" hidden="1">
      <c r="A180" s="2">
        <v>104</v>
      </c>
      <c r="B180" s="41">
        <f t="shared" si="72"/>
        <v>47256</v>
      </c>
      <c r="C180" s="24">
        <f t="shared" si="75"/>
        <v>0</v>
      </c>
      <c r="D180" s="24">
        <f t="shared" si="71"/>
        <v>0</v>
      </c>
    </row>
    <row r="181" spans="1:4" ht="15" hidden="1">
      <c r="A181" s="2">
        <v>105</v>
      </c>
      <c r="B181" s="41">
        <f t="shared" si="72"/>
        <v>47287</v>
      </c>
      <c r="C181" s="24">
        <f t="shared" si="75"/>
        <v>0</v>
      </c>
      <c r="D181" s="24">
        <f t="shared" si="71"/>
        <v>0</v>
      </c>
    </row>
    <row r="182" spans="1:4" ht="15" hidden="1">
      <c r="A182" s="2">
        <v>106</v>
      </c>
      <c r="B182" s="41">
        <f t="shared" si="72"/>
        <v>47317</v>
      </c>
      <c r="C182" s="24">
        <f t="shared" si="75"/>
        <v>0</v>
      </c>
      <c r="D182" s="24">
        <f t="shared" si="71"/>
        <v>0</v>
      </c>
    </row>
    <row r="183" spans="1:4" ht="15" hidden="1">
      <c r="A183" s="2">
        <v>107</v>
      </c>
      <c r="B183" s="41">
        <f t="shared" si="72"/>
        <v>47348</v>
      </c>
      <c r="C183" s="24">
        <f t="shared" si="75"/>
        <v>0</v>
      </c>
      <c r="D183" s="24">
        <f t="shared" si="71"/>
        <v>0</v>
      </c>
    </row>
    <row r="184" spans="1:4" ht="15" hidden="1">
      <c r="A184" s="2">
        <v>108</v>
      </c>
      <c r="B184" s="41">
        <f t="shared" si="72"/>
        <v>47379</v>
      </c>
      <c r="C184" s="24">
        <f t="shared" si="75"/>
        <v>0</v>
      </c>
      <c r="D184" s="24">
        <f t="shared" si="71"/>
        <v>0</v>
      </c>
    </row>
    <row r="185" spans="1:4" ht="15" hidden="1">
      <c r="A185" s="2">
        <v>109</v>
      </c>
      <c r="B185" s="41">
        <f t="shared" si="72"/>
        <v>47409</v>
      </c>
      <c r="C185" s="24">
        <f aca="true" t="shared" si="76" ref="C185:C196">J35</f>
        <v>0</v>
      </c>
      <c r="D185" s="24">
        <f t="shared" si="71"/>
        <v>0</v>
      </c>
    </row>
    <row r="186" spans="1:4" ht="15" hidden="1">
      <c r="A186" s="2">
        <v>110</v>
      </c>
      <c r="B186" s="41">
        <f t="shared" si="72"/>
        <v>47440</v>
      </c>
      <c r="C186" s="24">
        <f t="shared" si="76"/>
        <v>0</v>
      </c>
      <c r="D186" s="24">
        <f t="shared" si="71"/>
        <v>0</v>
      </c>
    </row>
    <row r="187" spans="1:4" ht="15" hidden="1">
      <c r="A187" s="2">
        <v>111</v>
      </c>
      <c r="B187" s="41">
        <f t="shared" si="72"/>
        <v>47470</v>
      </c>
      <c r="C187" s="24">
        <f t="shared" si="76"/>
        <v>0</v>
      </c>
      <c r="D187" s="24">
        <f t="shared" si="71"/>
        <v>0</v>
      </c>
    </row>
    <row r="188" spans="1:4" ht="15" hidden="1">
      <c r="A188" s="2">
        <v>112</v>
      </c>
      <c r="B188" s="41">
        <f t="shared" si="72"/>
        <v>47501</v>
      </c>
      <c r="C188" s="24">
        <f t="shared" si="76"/>
        <v>0</v>
      </c>
      <c r="D188" s="24">
        <f t="shared" si="71"/>
        <v>0</v>
      </c>
    </row>
    <row r="189" spans="1:4" ht="15" hidden="1">
      <c r="A189" s="2">
        <v>113</v>
      </c>
      <c r="B189" s="41">
        <f t="shared" si="72"/>
        <v>47532</v>
      </c>
      <c r="C189" s="24">
        <f t="shared" si="76"/>
        <v>0</v>
      </c>
      <c r="D189" s="24">
        <f t="shared" si="71"/>
        <v>0</v>
      </c>
    </row>
    <row r="190" spans="1:4" ht="15" hidden="1">
      <c r="A190" s="2">
        <v>114</v>
      </c>
      <c r="B190" s="41">
        <f t="shared" si="72"/>
        <v>47560</v>
      </c>
      <c r="C190" s="24">
        <f t="shared" si="76"/>
        <v>0</v>
      </c>
      <c r="D190" s="24">
        <f t="shared" si="71"/>
        <v>0</v>
      </c>
    </row>
    <row r="191" spans="1:4" ht="15" hidden="1">
      <c r="A191" s="2">
        <v>115</v>
      </c>
      <c r="B191" s="41">
        <f t="shared" si="72"/>
        <v>47591</v>
      </c>
      <c r="C191" s="24">
        <f t="shared" si="76"/>
        <v>0</v>
      </c>
      <c r="D191" s="24">
        <f t="shared" si="71"/>
        <v>0</v>
      </c>
    </row>
    <row r="192" spans="1:4" ht="15" hidden="1">
      <c r="A192" s="2">
        <v>116</v>
      </c>
      <c r="B192" s="41">
        <f t="shared" si="72"/>
        <v>47621</v>
      </c>
      <c r="C192" s="24">
        <f t="shared" si="76"/>
        <v>0</v>
      </c>
      <c r="D192" s="24">
        <f t="shared" si="71"/>
        <v>0</v>
      </c>
    </row>
    <row r="193" spans="1:4" ht="15" hidden="1">
      <c r="A193" s="2">
        <v>117</v>
      </c>
      <c r="B193" s="41">
        <f t="shared" si="72"/>
        <v>47652</v>
      </c>
      <c r="C193" s="24">
        <f t="shared" si="76"/>
        <v>0</v>
      </c>
      <c r="D193" s="24">
        <f t="shared" si="71"/>
        <v>0</v>
      </c>
    </row>
    <row r="194" spans="1:4" ht="15" hidden="1">
      <c r="A194" s="2">
        <v>118</v>
      </c>
      <c r="B194" s="41">
        <f t="shared" si="72"/>
        <v>47682</v>
      </c>
      <c r="C194" s="24">
        <f t="shared" si="76"/>
        <v>0</v>
      </c>
      <c r="D194" s="24">
        <f t="shared" si="71"/>
        <v>0</v>
      </c>
    </row>
    <row r="195" spans="1:4" ht="15" hidden="1">
      <c r="A195" s="2">
        <v>119</v>
      </c>
      <c r="B195" s="41">
        <f t="shared" si="72"/>
        <v>47713</v>
      </c>
      <c r="C195" s="24">
        <f t="shared" si="76"/>
        <v>0</v>
      </c>
      <c r="D195" s="24">
        <f t="shared" si="71"/>
        <v>0</v>
      </c>
    </row>
    <row r="196" spans="1:4" ht="15" hidden="1">
      <c r="A196" s="2">
        <v>120</v>
      </c>
      <c r="B196" s="41">
        <f t="shared" si="72"/>
        <v>47744</v>
      </c>
      <c r="C196" s="24">
        <f t="shared" si="76"/>
        <v>0</v>
      </c>
      <c r="D196" s="24">
        <f t="shared" si="71"/>
        <v>0</v>
      </c>
    </row>
    <row r="197" spans="1:4" ht="15" hidden="1">
      <c r="A197" s="2">
        <v>121</v>
      </c>
      <c r="B197" s="41">
        <f t="shared" si="72"/>
        <v>47774</v>
      </c>
      <c r="C197" s="29">
        <f aca="true" t="shared" si="77" ref="C197:C208">M35</f>
        <v>0</v>
      </c>
      <c r="D197" s="24">
        <f t="shared" si="71"/>
        <v>0</v>
      </c>
    </row>
    <row r="198" spans="1:4" ht="15" hidden="1">
      <c r="A198" s="2">
        <v>122</v>
      </c>
      <c r="B198" s="41">
        <f t="shared" si="72"/>
        <v>47805</v>
      </c>
      <c r="C198" s="29">
        <f t="shared" si="77"/>
        <v>0</v>
      </c>
      <c r="D198" s="24">
        <f t="shared" si="71"/>
        <v>0</v>
      </c>
    </row>
    <row r="199" spans="1:4" ht="15" hidden="1">
      <c r="A199" s="2">
        <v>123</v>
      </c>
      <c r="B199" s="41">
        <f t="shared" si="72"/>
        <v>47835</v>
      </c>
      <c r="C199" s="29">
        <f t="shared" si="77"/>
        <v>0</v>
      </c>
      <c r="D199" s="24">
        <f t="shared" si="71"/>
        <v>0</v>
      </c>
    </row>
    <row r="200" spans="1:4" ht="15" hidden="1">
      <c r="A200" s="2">
        <v>124</v>
      </c>
      <c r="B200" s="41">
        <f t="shared" si="72"/>
        <v>47866</v>
      </c>
      <c r="C200" s="29">
        <f t="shared" si="77"/>
        <v>0</v>
      </c>
      <c r="D200" s="24">
        <f t="shared" si="71"/>
        <v>0</v>
      </c>
    </row>
    <row r="201" spans="1:4" ht="15" hidden="1">
      <c r="A201" s="2">
        <v>125</v>
      </c>
      <c r="B201" s="41">
        <f t="shared" si="72"/>
        <v>47897</v>
      </c>
      <c r="C201" s="29">
        <f t="shared" si="77"/>
        <v>0</v>
      </c>
      <c r="D201" s="24">
        <f t="shared" si="71"/>
        <v>0</v>
      </c>
    </row>
    <row r="202" spans="1:4" ht="15" hidden="1">
      <c r="A202" s="2">
        <v>126</v>
      </c>
      <c r="B202" s="41">
        <f t="shared" si="72"/>
        <v>47925</v>
      </c>
      <c r="C202" s="29">
        <f t="shared" si="77"/>
        <v>0</v>
      </c>
      <c r="D202" s="24">
        <f t="shared" si="71"/>
        <v>0</v>
      </c>
    </row>
    <row r="203" spans="1:4" ht="15" hidden="1">
      <c r="A203" s="2">
        <v>127</v>
      </c>
      <c r="B203" s="41">
        <f t="shared" si="72"/>
        <v>47956</v>
      </c>
      <c r="C203" s="29">
        <f t="shared" si="77"/>
        <v>0</v>
      </c>
      <c r="D203" s="24">
        <f t="shared" si="71"/>
        <v>0</v>
      </c>
    </row>
    <row r="204" spans="1:4" ht="15" hidden="1">
      <c r="A204" s="2">
        <v>128</v>
      </c>
      <c r="B204" s="41">
        <f t="shared" si="72"/>
        <v>47986</v>
      </c>
      <c r="C204" s="29">
        <f t="shared" si="77"/>
        <v>0</v>
      </c>
      <c r="D204" s="24">
        <f t="shared" si="71"/>
        <v>0</v>
      </c>
    </row>
    <row r="205" spans="1:4" ht="15" hidden="1">
      <c r="A205" s="2">
        <v>129</v>
      </c>
      <c r="B205" s="41">
        <f t="shared" si="72"/>
        <v>48017</v>
      </c>
      <c r="C205" s="29">
        <f t="shared" si="77"/>
        <v>0</v>
      </c>
      <c r="D205" s="24">
        <f t="shared" si="71"/>
        <v>0</v>
      </c>
    </row>
    <row r="206" spans="1:4" ht="15" hidden="1">
      <c r="A206" s="2">
        <v>130</v>
      </c>
      <c r="B206" s="41">
        <f t="shared" si="72"/>
        <v>48047</v>
      </c>
      <c r="C206" s="29">
        <f t="shared" si="77"/>
        <v>0</v>
      </c>
      <c r="D206" s="24">
        <f aca="true" t="shared" si="78" ref="D206:D269">C206-C207</f>
        <v>0</v>
      </c>
    </row>
    <row r="207" spans="1:4" ht="15" hidden="1">
      <c r="A207" s="2">
        <v>131</v>
      </c>
      <c r="B207" s="41">
        <f aca="true" t="shared" si="79" ref="B207:B270">_XLL.ДАТАМЕС(B206,1)</f>
        <v>48078</v>
      </c>
      <c r="C207" s="29">
        <f t="shared" si="77"/>
        <v>0</v>
      </c>
      <c r="D207" s="24">
        <f t="shared" si="78"/>
        <v>0</v>
      </c>
    </row>
    <row r="208" spans="1:4" ht="15" hidden="1">
      <c r="A208" s="2">
        <v>132</v>
      </c>
      <c r="B208" s="41">
        <f t="shared" si="79"/>
        <v>48109</v>
      </c>
      <c r="C208" s="29">
        <f t="shared" si="77"/>
        <v>0</v>
      </c>
      <c r="D208" s="24">
        <f t="shared" si="78"/>
        <v>0</v>
      </c>
    </row>
    <row r="209" spans="1:4" ht="15" hidden="1">
      <c r="A209" s="2">
        <v>133</v>
      </c>
      <c r="B209" s="41">
        <f t="shared" si="79"/>
        <v>48139</v>
      </c>
      <c r="C209" s="29">
        <f aca="true" t="shared" si="80" ref="C209:C220">P35</f>
        <v>0</v>
      </c>
      <c r="D209" s="24">
        <f t="shared" si="78"/>
        <v>0</v>
      </c>
    </row>
    <row r="210" spans="1:4" ht="15" hidden="1">
      <c r="A210" s="2">
        <v>134</v>
      </c>
      <c r="B210" s="41">
        <f t="shared" si="79"/>
        <v>48170</v>
      </c>
      <c r="C210" s="29">
        <f t="shared" si="80"/>
        <v>0</v>
      </c>
      <c r="D210" s="24">
        <f t="shared" si="78"/>
        <v>0</v>
      </c>
    </row>
    <row r="211" spans="1:4" ht="15" hidden="1">
      <c r="A211" s="2">
        <v>135</v>
      </c>
      <c r="B211" s="41">
        <f t="shared" si="79"/>
        <v>48200</v>
      </c>
      <c r="C211" s="29">
        <f t="shared" si="80"/>
        <v>0</v>
      </c>
      <c r="D211" s="24">
        <f t="shared" si="78"/>
        <v>0</v>
      </c>
    </row>
    <row r="212" spans="1:4" ht="15" hidden="1">
      <c r="A212" s="2">
        <v>136</v>
      </c>
      <c r="B212" s="41">
        <f t="shared" si="79"/>
        <v>48231</v>
      </c>
      <c r="C212" s="29">
        <f t="shared" si="80"/>
        <v>0</v>
      </c>
      <c r="D212" s="24">
        <f t="shared" si="78"/>
        <v>0</v>
      </c>
    </row>
    <row r="213" spans="1:4" ht="15" hidden="1">
      <c r="A213" s="2">
        <v>137</v>
      </c>
      <c r="B213" s="41">
        <f t="shared" si="79"/>
        <v>48262</v>
      </c>
      <c r="C213" s="29">
        <f t="shared" si="80"/>
        <v>0</v>
      </c>
      <c r="D213" s="24">
        <f t="shared" si="78"/>
        <v>0</v>
      </c>
    </row>
    <row r="214" spans="1:4" ht="15" hidden="1">
      <c r="A214" s="2">
        <v>138</v>
      </c>
      <c r="B214" s="41">
        <f t="shared" si="79"/>
        <v>48291</v>
      </c>
      <c r="C214" s="29">
        <f t="shared" si="80"/>
        <v>0</v>
      </c>
      <c r="D214" s="24">
        <f t="shared" si="78"/>
        <v>0</v>
      </c>
    </row>
    <row r="215" spans="1:4" ht="15" hidden="1">
      <c r="A215" s="2">
        <v>139</v>
      </c>
      <c r="B215" s="41">
        <f t="shared" si="79"/>
        <v>48322</v>
      </c>
      <c r="C215" s="29">
        <f t="shared" si="80"/>
        <v>0</v>
      </c>
      <c r="D215" s="24">
        <f t="shared" si="78"/>
        <v>0</v>
      </c>
    </row>
    <row r="216" spans="1:4" ht="15" hidden="1">
      <c r="A216" s="2">
        <v>140</v>
      </c>
      <c r="B216" s="41">
        <f t="shared" si="79"/>
        <v>48352</v>
      </c>
      <c r="C216" s="29">
        <f t="shared" si="80"/>
        <v>0</v>
      </c>
      <c r="D216" s="24">
        <f t="shared" si="78"/>
        <v>0</v>
      </c>
    </row>
    <row r="217" spans="1:4" ht="15" hidden="1">
      <c r="A217" s="2">
        <v>141</v>
      </c>
      <c r="B217" s="41">
        <f t="shared" si="79"/>
        <v>48383</v>
      </c>
      <c r="C217" s="29">
        <f t="shared" si="80"/>
        <v>0</v>
      </c>
      <c r="D217" s="24">
        <f t="shared" si="78"/>
        <v>0</v>
      </c>
    </row>
    <row r="218" spans="1:4" ht="15" hidden="1">
      <c r="A218" s="2">
        <v>142</v>
      </c>
      <c r="B218" s="41">
        <f t="shared" si="79"/>
        <v>48413</v>
      </c>
      <c r="C218" s="29">
        <f t="shared" si="80"/>
        <v>0</v>
      </c>
      <c r="D218" s="24">
        <f t="shared" si="78"/>
        <v>0</v>
      </c>
    </row>
    <row r="219" spans="1:4" ht="15" hidden="1">
      <c r="A219" s="2">
        <v>143</v>
      </c>
      <c r="B219" s="41">
        <f t="shared" si="79"/>
        <v>48444</v>
      </c>
      <c r="C219" s="29">
        <f t="shared" si="80"/>
        <v>0</v>
      </c>
      <c r="D219" s="24">
        <f t="shared" si="78"/>
        <v>0</v>
      </c>
    </row>
    <row r="220" spans="1:4" ht="15" hidden="1">
      <c r="A220" s="2">
        <v>144</v>
      </c>
      <c r="B220" s="41">
        <f t="shared" si="79"/>
        <v>48475</v>
      </c>
      <c r="C220" s="29">
        <f t="shared" si="80"/>
        <v>0</v>
      </c>
      <c r="D220" s="24">
        <f t="shared" si="78"/>
        <v>0</v>
      </c>
    </row>
    <row r="221" spans="1:4" ht="15" hidden="1">
      <c r="A221" s="2">
        <v>145</v>
      </c>
      <c r="B221" s="41">
        <f t="shared" si="79"/>
        <v>48505</v>
      </c>
      <c r="C221" s="29">
        <f aca="true" t="shared" si="81" ref="C221:C232">S35</f>
        <v>0</v>
      </c>
      <c r="D221" s="24">
        <f t="shared" si="78"/>
        <v>0</v>
      </c>
    </row>
    <row r="222" spans="1:4" ht="15" hidden="1">
      <c r="A222" s="2">
        <v>146</v>
      </c>
      <c r="B222" s="41">
        <f t="shared" si="79"/>
        <v>48536</v>
      </c>
      <c r="C222" s="29">
        <f t="shared" si="81"/>
        <v>0</v>
      </c>
      <c r="D222" s="24">
        <f t="shared" si="78"/>
        <v>0</v>
      </c>
    </row>
    <row r="223" spans="1:4" ht="15" hidden="1">
      <c r="A223" s="2">
        <v>147</v>
      </c>
      <c r="B223" s="41">
        <f t="shared" si="79"/>
        <v>48566</v>
      </c>
      <c r="C223" s="29">
        <f t="shared" si="81"/>
        <v>0</v>
      </c>
      <c r="D223" s="24">
        <f t="shared" si="78"/>
        <v>0</v>
      </c>
    </row>
    <row r="224" spans="1:4" ht="15" hidden="1">
      <c r="A224" s="2">
        <v>148</v>
      </c>
      <c r="B224" s="41">
        <f t="shared" si="79"/>
        <v>48597</v>
      </c>
      <c r="C224" s="29">
        <f t="shared" si="81"/>
        <v>0</v>
      </c>
      <c r="D224" s="24">
        <f t="shared" si="78"/>
        <v>0</v>
      </c>
    </row>
    <row r="225" spans="1:4" ht="15" hidden="1">
      <c r="A225" s="2">
        <v>149</v>
      </c>
      <c r="B225" s="41">
        <f t="shared" si="79"/>
        <v>48628</v>
      </c>
      <c r="C225" s="29">
        <f t="shared" si="81"/>
        <v>0</v>
      </c>
      <c r="D225" s="24">
        <f t="shared" si="78"/>
        <v>0</v>
      </c>
    </row>
    <row r="226" spans="1:4" ht="15" hidden="1">
      <c r="A226" s="2">
        <v>150</v>
      </c>
      <c r="B226" s="41">
        <f t="shared" si="79"/>
        <v>48656</v>
      </c>
      <c r="C226" s="29">
        <f t="shared" si="81"/>
        <v>0</v>
      </c>
      <c r="D226" s="24">
        <f t="shared" si="78"/>
        <v>0</v>
      </c>
    </row>
    <row r="227" spans="1:4" ht="15" hidden="1">
      <c r="A227" s="2">
        <v>151</v>
      </c>
      <c r="B227" s="41">
        <f t="shared" si="79"/>
        <v>48687</v>
      </c>
      <c r="C227" s="29">
        <f t="shared" si="81"/>
        <v>0</v>
      </c>
      <c r="D227" s="24">
        <f t="shared" si="78"/>
        <v>0</v>
      </c>
    </row>
    <row r="228" spans="1:4" ht="15" hidden="1">
      <c r="A228" s="2">
        <v>152</v>
      </c>
      <c r="B228" s="41">
        <f t="shared" si="79"/>
        <v>48717</v>
      </c>
      <c r="C228" s="29">
        <f t="shared" si="81"/>
        <v>0</v>
      </c>
      <c r="D228" s="24">
        <f t="shared" si="78"/>
        <v>0</v>
      </c>
    </row>
    <row r="229" spans="1:4" ht="15" hidden="1">
      <c r="A229" s="2">
        <v>153</v>
      </c>
      <c r="B229" s="41">
        <f t="shared" si="79"/>
        <v>48748</v>
      </c>
      <c r="C229" s="29">
        <f t="shared" si="81"/>
        <v>0</v>
      </c>
      <c r="D229" s="24">
        <f t="shared" si="78"/>
        <v>0</v>
      </c>
    </row>
    <row r="230" spans="1:4" ht="15" hidden="1">
      <c r="A230" s="2">
        <v>154</v>
      </c>
      <c r="B230" s="41">
        <f t="shared" si="79"/>
        <v>48778</v>
      </c>
      <c r="C230" s="29">
        <f t="shared" si="81"/>
        <v>0</v>
      </c>
      <c r="D230" s="24">
        <f t="shared" si="78"/>
        <v>0</v>
      </c>
    </row>
    <row r="231" spans="1:4" ht="15" hidden="1">
      <c r="A231" s="2">
        <v>155</v>
      </c>
      <c r="B231" s="41">
        <f t="shared" si="79"/>
        <v>48809</v>
      </c>
      <c r="C231" s="29">
        <f t="shared" si="81"/>
        <v>0</v>
      </c>
      <c r="D231" s="24">
        <f t="shared" si="78"/>
        <v>0</v>
      </c>
    </row>
    <row r="232" spans="1:4" ht="15" hidden="1">
      <c r="A232" s="2">
        <v>156</v>
      </c>
      <c r="B232" s="41">
        <f t="shared" si="79"/>
        <v>48840</v>
      </c>
      <c r="C232" s="29">
        <f t="shared" si="81"/>
        <v>0</v>
      </c>
      <c r="D232" s="24">
        <f t="shared" si="78"/>
        <v>0</v>
      </c>
    </row>
    <row r="233" spans="1:4" ht="15" hidden="1">
      <c r="A233" s="2">
        <v>157</v>
      </c>
      <c r="B233" s="41">
        <f t="shared" si="79"/>
        <v>48870</v>
      </c>
      <c r="C233" s="29">
        <f aca="true" t="shared" si="82" ref="C233:C244">V35</f>
        <v>0</v>
      </c>
      <c r="D233" s="24">
        <f t="shared" si="78"/>
        <v>0</v>
      </c>
    </row>
    <row r="234" spans="1:4" ht="15" hidden="1">
      <c r="A234" s="2">
        <v>158</v>
      </c>
      <c r="B234" s="41">
        <f t="shared" si="79"/>
        <v>48901</v>
      </c>
      <c r="C234" s="29">
        <f t="shared" si="82"/>
        <v>0</v>
      </c>
      <c r="D234" s="24">
        <f t="shared" si="78"/>
        <v>0</v>
      </c>
    </row>
    <row r="235" spans="1:4" ht="15" hidden="1">
      <c r="A235" s="2">
        <v>159</v>
      </c>
      <c r="B235" s="41">
        <f t="shared" si="79"/>
        <v>48931</v>
      </c>
      <c r="C235" s="29">
        <f t="shared" si="82"/>
        <v>0</v>
      </c>
      <c r="D235" s="24">
        <f t="shared" si="78"/>
        <v>0</v>
      </c>
    </row>
    <row r="236" spans="1:4" ht="15" hidden="1">
      <c r="A236" s="2">
        <v>160</v>
      </c>
      <c r="B236" s="41">
        <f t="shared" si="79"/>
        <v>48962</v>
      </c>
      <c r="C236" s="29">
        <f t="shared" si="82"/>
        <v>0</v>
      </c>
      <c r="D236" s="24">
        <f t="shared" si="78"/>
        <v>0</v>
      </c>
    </row>
    <row r="237" spans="1:4" ht="15" hidden="1">
      <c r="A237" s="2">
        <v>161</v>
      </c>
      <c r="B237" s="41">
        <f t="shared" si="79"/>
        <v>48993</v>
      </c>
      <c r="C237" s="29">
        <f t="shared" si="82"/>
        <v>0</v>
      </c>
      <c r="D237" s="24">
        <f t="shared" si="78"/>
        <v>0</v>
      </c>
    </row>
    <row r="238" spans="1:4" ht="15" hidden="1">
      <c r="A238" s="2">
        <v>162</v>
      </c>
      <c r="B238" s="41">
        <f t="shared" si="79"/>
        <v>49021</v>
      </c>
      <c r="C238" s="29">
        <f t="shared" si="82"/>
        <v>0</v>
      </c>
      <c r="D238" s="24">
        <f t="shared" si="78"/>
        <v>0</v>
      </c>
    </row>
    <row r="239" spans="1:4" ht="15" hidden="1">
      <c r="A239" s="2">
        <v>163</v>
      </c>
      <c r="B239" s="41">
        <f t="shared" si="79"/>
        <v>49052</v>
      </c>
      <c r="C239" s="29">
        <f t="shared" si="82"/>
        <v>0</v>
      </c>
      <c r="D239" s="24">
        <f t="shared" si="78"/>
        <v>0</v>
      </c>
    </row>
    <row r="240" spans="1:4" ht="15" hidden="1">
      <c r="A240" s="2">
        <v>164</v>
      </c>
      <c r="B240" s="41">
        <f t="shared" si="79"/>
        <v>49082</v>
      </c>
      <c r="C240" s="29">
        <f t="shared" si="82"/>
        <v>0</v>
      </c>
      <c r="D240" s="24">
        <f t="shared" si="78"/>
        <v>0</v>
      </c>
    </row>
    <row r="241" spans="1:4" ht="15" hidden="1">
      <c r="A241" s="2">
        <v>165</v>
      </c>
      <c r="B241" s="41">
        <f t="shared" si="79"/>
        <v>49113</v>
      </c>
      <c r="C241" s="29">
        <f t="shared" si="82"/>
        <v>0</v>
      </c>
      <c r="D241" s="24">
        <f t="shared" si="78"/>
        <v>0</v>
      </c>
    </row>
    <row r="242" spans="1:4" ht="15" hidden="1">
      <c r="A242" s="2">
        <v>166</v>
      </c>
      <c r="B242" s="41">
        <f t="shared" si="79"/>
        <v>49143</v>
      </c>
      <c r="C242" s="29">
        <f t="shared" si="82"/>
        <v>0</v>
      </c>
      <c r="D242" s="24">
        <f t="shared" si="78"/>
        <v>0</v>
      </c>
    </row>
    <row r="243" spans="1:4" ht="15" hidden="1">
      <c r="A243" s="2">
        <v>167</v>
      </c>
      <c r="B243" s="41">
        <f t="shared" si="79"/>
        <v>49174</v>
      </c>
      <c r="C243" s="29">
        <f t="shared" si="82"/>
        <v>0</v>
      </c>
      <c r="D243" s="24">
        <f t="shared" si="78"/>
        <v>0</v>
      </c>
    </row>
    <row r="244" spans="1:4" ht="15" hidden="1">
      <c r="A244" s="2">
        <v>168</v>
      </c>
      <c r="B244" s="41">
        <f t="shared" si="79"/>
        <v>49205</v>
      </c>
      <c r="C244" s="29">
        <f t="shared" si="82"/>
        <v>0</v>
      </c>
      <c r="D244" s="24">
        <f t="shared" si="78"/>
        <v>0</v>
      </c>
    </row>
    <row r="245" spans="1:4" ht="15" hidden="1">
      <c r="A245" s="2">
        <v>169</v>
      </c>
      <c r="B245" s="41">
        <f t="shared" si="79"/>
        <v>49235</v>
      </c>
      <c r="C245" s="29">
        <f aca="true" t="shared" si="83" ref="C245:C256">D50</f>
        <v>0</v>
      </c>
      <c r="D245" s="24">
        <f t="shared" si="78"/>
        <v>0</v>
      </c>
    </row>
    <row r="246" spans="1:4" ht="15" hidden="1">
      <c r="A246" s="2">
        <v>170</v>
      </c>
      <c r="B246" s="41">
        <f t="shared" si="79"/>
        <v>49266</v>
      </c>
      <c r="C246" s="29">
        <f t="shared" si="83"/>
        <v>0</v>
      </c>
      <c r="D246" s="24">
        <f t="shared" si="78"/>
        <v>0</v>
      </c>
    </row>
    <row r="247" spans="1:4" ht="15" hidden="1">
      <c r="A247" s="2">
        <v>171</v>
      </c>
      <c r="B247" s="41">
        <f t="shared" si="79"/>
        <v>49296</v>
      </c>
      <c r="C247" s="29">
        <f t="shared" si="83"/>
        <v>0</v>
      </c>
      <c r="D247" s="24">
        <f t="shared" si="78"/>
        <v>0</v>
      </c>
    </row>
    <row r="248" spans="1:4" ht="15" hidden="1">
      <c r="A248" s="2">
        <v>172</v>
      </c>
      <c r="B248" s="41">
        <f t="shared" si="79"/>
        <v>49327</v>
      </c>
      <c r="C248" s="29">
        <f t="shared" si="83"/>
        <v>0</v>
      </c>
      <c r="D248" s="24">
        <f t="shared" si="78"/>
        <v>0</v>
      </c>
    </row>
    <row r="249" spans="1:4" ht="15" hidden="1">
      <c r="A249" s="2">
        <v>173</v>
      </c>
      <c r="B249" s="41">
        <f t="shared" si="79"/>
        <v>49358</v>
      </c>
      <c r="C249" s="29">
        <f t="shared" si="83"/>
        <v>0</v>
      </c>
      <c r="D249" s="24">
        <f t="shared" si="78"/>
        <v>0</v>
      </c>
    </row>
    <row r="250" spans="1:4" ht="15" hidden="1">
      <c r="A250" s="2">
        <v>174</v>
      </c>
      <c r="B250" s="41">
        <f t="shared" si="79"/>
        <v>49386</v>
      </c>
      <c r="C250" s="29">
        <f t="shared" si="83"/>
        <v>0</v>
      </c>
      <c r="D250" s="24">
        <f t="shared" si="78"/>
        <v>0</v>
      </c>
    </row>
    <row r="251" spans="1:4" ht="15" hidden="1">
      <c r="A251" s="2">
        <v>175</v>
      </c>
      <c r="B251" s="41">
        <f t="shared" si="79"/>
        <v>49417</v>
      </c>
      <c r="C251" s="29">
        <f t="shared" si="83"/>
        <v>0</v>
      </c>
      <c r="D251" s="24">
        <f t="shared" si="78"/>
        <v>0</v>
      </c>
    </row>
    <row r="252" spans="1:4" ht="15" hidden="1">
      <c r="A252" s="2">
        <v>176</v>
      </c>
      <c r="B252" s="41">
        <f t="shared" si="79"/>
        <v>49447</v>
      </c>
      <c r="C252" s="29">
        <f t="shared" si="83"/>
        <v>0</v>
      </c>
      <c r="D252" s="24">
        <f t="shared" si="78"/>
        <v>0</v>
      </c>
    </row>
    <row r="253" spans="1:4" ht="15" hidden="1">
      <c r="A253" s="2">
        <v>177</v>
      </c>
      <c r="B253" s="41">
        <f t="shared" si="79"/>
        <v>49478</v>
      </c>
      <c r="C253" s="29">
        <f t="shared" si="83"/>
        <v>0</v>
      </c>
      <c r="D253" s="24">
        <f t="shared" si="78"/>
        <v>0</v>
      </c>
    </row>
    <row r="254" spans="1:4" ht="15" hidden="1">
      <c r="A254" s="2">
        <v>178</v>
      </c>
      <c r="B254" s="41">
        <f t="shared" si="79"/>
        <v>49508</v>
      </c>
      <c r="C254" s="29">
        <f t="shared" si="83"/>
        <v>0</v>
      </c>
      <c r="D254" s="24">
        <f t="shared" si="78"/>
        <v>0</v>
      </c>
    </row>
    <row r="255" spans="1:4" ht="15" hidden="1">
      <c r="A255" s="2">
        <v>179</v>
      </c>
      <c r="B255" s="41">
        <f t="shared" si="79"/>
        <v>49539</v>
      </c>
      <c r="C255" s="29">
        <f t="shared" si="83"/>
        <v>0</v>
      </c>
      <c r="D255" s="24">
        <f t="shared" si="78"/>
        <v>0</v>
      </c>
    </row>
    <row r="256" spans="1:4" ht="15" hidden="1">
      <c r="A256" s="2">
        <v>180</v>
      </c>
      <c r="B256" s="41">
        <f t="shared" si="79"/>
        <v>49570</v>
      </c>
      <c r="C256" s="29">
        <f t="shared" si="83"/>
        <v>0</v>
      </c>
      <c r="D256" s="24">
        <f t="shared" si="78"/>
        <v>0</v>
      </c>
    </row>
    <row r="257" spans="1:4" ht="15" hidden="1">
      <c r="A257" s="2">
        <v>181</v>
      </c>
      <c r="B257" s="41">
        <f t="shared" si="79"/>
        <v>49600</v>
      </c>
      <c r="C257" s="29">
        <f aca="true" t="shared" si="84" ref="C257:C268">G50</f>
        <v>0</v>
      </c>
      <c r="D257" s="24">
        <f t="shared" si="78"/>
        <v>0</v>
      </c>
    </row>
    <row r="258" spans="1:4" ht="15" hidden="1">
      <c r="A258" s="2">
        <v>182</v>
      </c>
      <c r="B258" s="41">
        <f t="shared" si="79"/>
        <v>49631</v>
      </c>
      <c r="C258" s="29">
        <f t="shared" si="84"/>
        <v>0</v>
      </c>
      <c r="D258" s="24">
        <f t="shared" si="78"/>
        <v>0</v>
      </c>
    </row>
    <row r="259" spans="1:4" ht="15" hidden="1">
      <c r="A259" s="2">
        <v>183</v>
      </c>
      <c r="B259" s="41">
        <f t="shared" si="79"/>
        <v>49661</v>
      </c>
      <c r="C259" s="29">
        <f t="shared" si="84"/>
        <v>0</v>
      </c>
      <c r="D259" s="24">
        <f t="shared" si="78"/>
        <v>0</v>
      </c>
    </row>
    <row r="260" spans="1:4" ht="15" hidden="1">
      <c r="A260" s="2">
        <v>184</v>
      </c>
      <c r="B260" s="41">
        <f t="shared" si="79"/>
        <v>49692</v>
      </c>
      <c r="C260" s="29">
        <f t="shared" si="84"/>
        <v>0</v>
      </c>
      <c r="D260" s="24">
        <f t="shared" si="78"/>
        <v>0</v>
      </c>
    </row>
    <row r="261" spans="1:4" ht="15" hidden="1">
      <c r="A261" s="2">
        <v>185</v>
      </c>
      <c r="B261" s="41">
        <f t="shared" si="79"/>
        <v>49723</v>
      </c>
      <c r="C261" s="29">
        <f t="shared" si="84"/>
        <v>0</v>
      </c>
      <c r="D261" s="24">
        <f t="shared" si="78"/>
        <v>0</v>
      </c>
    </row>
    <row r="262" spans="1:4" ht="15" hidden="1">
      <c r="A262" s="2">
        <v>186</v>
      </c>
      <c r="B262" s="41">
        <f t="shared" si="79"/>
        <v>49752</v>
      </c>
      <c r="C262" s="29">
        <f t="shared" si="84"/>
        <v>0</v>
      </c>
      <c r="D262" s="24">
        <f t="shared" si="78"/>
        <v>0</v>
      </c>
    </row>
    <row r="263" spans="1:4" ht="15" hidden="1">
      <c r="A263" s="2">
        <v>187</v>
      </c>
      <c r="B263" s="41">
        <f t="shared" si="79"/>
        <v>49783</v>
      </c>
      <c r="C263" s="29">
        <f t="shared" si="84"/>
        <v>0</v>
      </c>
      <c r="D263" s="24">
        <f t="shared" si="78"/>
        <v>0</v>
      </c>
    </row>
    <row r="264" spans="1:4" ht="15" hidden="1">
      <c r="A264" s="2">
        <v>188</v>
      </c>
      <c r="B264" s="41">
        <f t="shared" si="79"/>
        <v>49813</v>
      </c>
      <c r="C264" s="29">
        <f t="shared" si="84"/>
        <v>0</v>
      </c>
      <c r="D264" s="24">
        <f t="shared" si="78"/>
        <v>0</v>
      </c>
    </row>
    <row r="265" spans="1:4" ht="15" hidden="1">
      <c r="A265" s="2">
        <v>189</v>
      </c>
      <c r="B265" s="41">
        <f t="shared" si="79"/>
        <v>49844</v>
      </c>
      <c r="C265" s="29">
        <f t="shared" si="84"/>
        <v>0</v>
      </c>
      <c r="D265" s="24">
        <f t="shared" si="78"/>
        <v>0</v>
      </c>
    </row>
    <row r="266" spans="1:4" ht="15" hidden="1">
      <c r="A266" s="2">
        <v>190</v>
      </c>
      <c r="B266" s="41">
        <f t="shared" si="79"/>
        <v>49874</v>
      </c>
      <c r="C266" s="29">
        <f t="shared" si="84"/>
        <v>0</v>
      </c>
      <c r="D266" s="24">
        <f t="shared" si="78"/>
        <v>0</v>
      </c>
    </row>
    <row r="267" spans="1:4" ht="15" hidden="1">
      <c r="A267" s="2">
        <v>191</v>
      </c>
      <c r="B267" s="41">
        <f t="shared" si="79"/>
        <v>49905</v>
      </c>
      <c r="C267" s="29">
        <f t="shared" si="84"/>
        <v>0</v>
      </c>
      <c r="D267" s="24">
        <f t="shared" si="78"/>
        <v>0</v>
      </c>
    </row>
    <row r="268" spans="1:4" ht="15" hidden="1">
      <c r="A268" s="2">
        <v>192</v>
      </c>
      <c r="B268" s="41">
        <f t="shared" si="79"/>
        <v>49936</v>
      </c>
      <c r="C268" s="29">
        <f t="shared" si="84"/>
        <v>0</v>
      </c>
      <c r="D268" s="24">
        <f t="shared" si="78"/>
        <v>0</v>
      </c>
    </row>
    <row r="269" spans="1:4" ht="15" hidden="1">
      <c r="A269" s="2">
        <v>193</v>
      </c>
      <c r="B269" s="41">
        <f t="shared" si="79"/>
        <v>49966</v>
      </c>
      <c r="C269" s="29">
        <f aca="true" t="shared" si="85" ref="C269:C280">J50</f>
        <v>0</v>
      </c>
      <c r="D269" s="24">
        <f t="shared" si="78"/>
        <v>0</v>
      </c>
    </row>
    <row r="270" spans="1:4" ht="15" hidden="1">
      <c r="A270" s="2">
        <v>194</v>
      </c>
      <c r="B270" s="41">
        <f t="shared" si="79"/>
        <v>49997</v>
      </c>
      <c r="C270" s="29">
        <f t="shared" si="85"/>
        <v>0</v>
      </c>
      <c r="D270" s="24">
        <f aca="true" t="shared" si="86" ref="D270:D316">C270-C271</f>
        <v>0</v>
      </c>
    </row>
    <row r="271" spans="1:4" ht="15" hidden="1">
      <c r="A271" s="2">
        <v>195</v>
      </c>
      <c r="B271" s="41">
        <f aca="true" t="shared" si="87" ref="B271:B316">_XLL.ДАТАМЕС(B270,1)</f>
        <v>50027</v>
      </c>
      <c r="C271" s="29">
        <f t="shared" si="85"/>
        <v>0</v>
      </c>
      <c r="D271" s="24">
        <f t="shared" si="86"/>
        <v>0</v>
      </c>
    </row>
    <row r="272" spans="1:4" ht="15" hidden="1">
      <c r="A272" s="2">
        <v>196</v>
      </c>
      <c r="B272" s="41">
        <f t="shared" si="87"/>
        <v>50058</v>
      </c>
      <c r="C272" s="29">
        <f t="shared" si="85"/>
        <v>0</v>
      </c>
      <c r="D272" s="24">
        <f t="shared" si="86"/>
        <v>0</v>
      </c>
    </row>
    <row r="273" spans="1:4" ht="15" hidden="1">
      <c r="A273" s="2">
        <v>197</v>
      </c>
      <c r="B273" s="41">
        <f t="shared" si="87"/>
        <v>50089</v>
      </c>
      <c r="C273" s="29">
        <f t="shared" si="85"/>
        <v>0</v>
      </c>
      <c r="D273" s="24">
        <f t="shared" si="86"/>
        <v>0</v>
      </c>
    </row>
    <row r="274" spans="1:4" ht="15" hidden="1">
      <c r="A274" s="2">
        <v>198</v>
      </c>
      <c r="B274" s="41">
        <f t="shared" si="87"/>
        <v>50117</v>
      </c>
      <c r="C274" s="29">
        <f t="shared" si="85"/>
        <v>0</v>
      </c>
      <c r="D274" s="24">
        <f t="shared" si="86"/>
        <v>0</v>
      </c>
    </row>
    <row r="275" spans="1:4" ht="15" hidden="1">
      <c r="A275" s="2">
        <v>199</v>
      </c>
      <c r="B275" s="41">
        <f t="shared" si="87"/>
        <v>50148</v>
      </c>
      <c r="C275" s="29">
        <f t="shared" si="85"/>
        <v>0</v>
      </c>
      <c r="D275" s="24">
        <f t="shared" si="86"/>
        <v>0</v>
      </c>
    </row>
    <row r="276" spans="1:4" ht="15" hidden="1">
      <c r="A276" s="2">
        <v>200</v>
      </c>
      <c r="B276" s="41">
        <f t="shared" si="87"/>
        <v>50178</v>
      </c>
      <c r="C276" s="29">
        <f t="shared" si="85"/>
        <v>0</v>
      </c>
      <c r="D276" s="24">
        <f t="shared" si="86"/>
        <v>0</v>
      </c>
    </row>
    <row r="277" spans="1:4" ht="15" hidden="1">
      <c r="A277" s="2">
        <v>201</v>
      </c>
      <c r="B277" s="41">
        <f t="shared" si="87"/>
        <v>50209</v>
      </c>
      <c r="C277" s="29">
        <f t="shared" si="85"/>
        <v>0</v>
      </c>
      <c r="D277" s="24">
        <f t="shared" si="86"/>
        <v>0</v>
      </c>
    </row>
    <row r="278" spans="1:4" ht="15" hidden="1">
      <c r="A278" s="2">
        <v>202</v>
      </c>
      <c r="B278" s="41">
        <f t="shared" si="87"/>
        <v>50239</v>
      </c>
      <c r="C278" s="29">
        <f t="shared" si="85"/>
        <v>0</v>
      </c>
      <c r="D278" s="24">
        <f t="shared" si="86"/>
        <v>0</v>
      </c>
    </row>
    <row r="279" spans="1:4" ht="15" hidden="1">
      <c r="A279" s="2">
        <v>203</v>
      </c>
      <c r="B279" s="41">
        <f t="shared" si="87"/>
        <v>50270</v>
      </c>
      <c r="C279" s="29">
        <f t="shared" si="85"/>
        <v>0</v>
      </c>
      <c r="D279" s="24">
        <f t="shared" si="86"/>
        <v>0</v>
      </c>
    </row>
    <row r="280" spans="1:4" ht="15" hidden="1">
      <c r="A280" s="2">
        <v>204</v>
      </c>
      <c r="B280" s="41">
        <f t="shared" si="87"/>
        <v>50301</v>
      </c>
      <c r="C280" s="29">
        <f t="shared" si="85"/>
        <v>0</v>
      </c>
      <c r="D280" s="24">
        <f t="shared" si="86"/>
        <v>0</v>
      </c>
    </row>
    <row r="281" spans="1:4" ht="15" hidden="1">
      <c r="A281" s="2">
        <v>205</v>
      </c>
      <c r="B281" s="41">
        <f t="shared" si="87"/>
        <v>50331</v>
      </c>
      <c r="C281" s="29">
        <f>M50</f>
        <v>0</v>
      </c>
      <c r="D281" s="24">
        <f t="shared" si="86"/>
        <v>0</v>
      </c>
    </row>
    <row r="282" spans="1:4" ht="15" hidden="1">
      <c r="A282" s="2">
        <v>206</v>
      </c>
      <c r="B282" s="41">
        <f t="shared" si="87"/>
        <v>50362</v>
      </c>
      <c r="C282" s="29">
        <f aca="true" t="shared" si="88" ref="C282:C292">M51</f>
        <v>0</v>
      </c>
      <c r="D282" s="24">
        <f t="shared" si="86"/>
        <v>0</v>
      </c>
    </row>
    <row r="283" spans="1:4" ht="15" hidden="1">
      <c r="A283" s="2">
        <v>207</v>
      </c>
      <c r="B283" s="41">
        <f t="shared" si="87"/>
        <v>50392</v>
      </c>
      <c r="C283" s="29">
        <f t="shared" si="88"/>
        <v>0</v>
      </c>
      <c r="D283" s="24">
        <f t="shared" si="86"/>
        <v>0</v>
      </c>
    </row>
    <row r="284" spans="1:4" ht="15" hidden="1">
      <c r="A284" s="2">
        <v>208</v>
      </c>
      <c r="B284" s="41">
        <f t="shared" si="87"/>
        <v>50423</v>
      </c>
      <c r="C284" s="29">
        <f t="shared" si="88"/>
        <v>0</v>
      </c>
      <c r="D284" s="24">
        <f t="shared" si="86"/>
        <v>0</v>
      </c>
    </row>
    <row r="285" spans="1:4" ht="15" hidden="1">
      <c r="A285" s="2">
        <v>209</v>
      </c>
      <c r="B285" s="41">
        <f t="shared" si="87"/>
        <v>50454</v>
      </c>
      <c r="C285" s="29">
        <f t="shared" si="88"/>
        <v>0</v>
      </c>
      <c r="D285" s="24">
        <f t="shared" si="86"/>
        <v>0</v>
      </c>
    </row>
    <row r="286" spans="1:4" ht="15" hidden="1">
      <c r="A286" s="2">
        <v>210</v>
      </c>
      <c r="B286" s="41">
        <f t="shared" si="87"/>
        <v>50482</v>
      </c>
      <c r="C286" s="29">
        <f t="shared" si="88"/>
        <v>0</v>
      </c>
      <c r="D286" s="24">
        <f t="shared" si="86"/>
        <v>0</v>
      </c>
    </row>
    <row r="287" spans="1:4" ht="15" hidden="1">
      <c r="A287" s="2">
        <v>211</v>
      </c>
      <c r="B287" s="41">
        <f t="shared" si="87"/>
        <v>50513</v>
      </c>
      <c r="C287" s="29">
        <f t="shared" si="88"/>
        <v>0</v>
      </c>
      <c r="D287" s="24">
        <f t="shared" si="86"/>
        <v>0</v>
      </c>
    </row>
    <row r="288" spans="1:4" ht="15" hidden="1">
      <c r="A288" s="2">
        <v>212</v>
      </c>
      <c r="B288" s="41">
        <f t="shared" si="87"/>
        <v>50543</v>
      </c>
      <c r="C288" s="29">
        <f t="shared" si="88"/>
        <v>0</v>
      </c>
      <c r="D288" s="24">
        <f t="shared" si="86"/>
        <v>0</v>
      </c>
    </row>
    <row r="289" spans="1:4" ht="15" hidden="1">
      <c r="A289" s="2">
        <v>213</v>
      </c>
      <c r="B289" s="41">
        <f t="shared" si="87"/>
        <v>50574</v>
      </c>
      <c r="C289" s="29">
        <f t="shared" si="88"/>
        <v>0</v>
      </c>
      <c r="D289" s="24">
        <f t="shared" si="86"/>
        <v>0</v>
      </c>
    </row>
    <row r="290" spans="1:4" ht="15" hidden="1">
      <c r="A290" s="2">
        <v>214</v>
      </c>
      <c r="B290" s="41">
        <f t="shared" si="87"/>
        <v>50604</v>
      </c>
      <c r="C290" s="29">
        <f t="shared" si="88"/>
        <v>0</v>
      </c>
      <c r="D290" s="24">
        <f t="shared" si="86"/>
        <v>0</v>
      </c>
    </row>
    <row r="291" spans="1:4" ht="15" hidden="1">
      <c r="A291" s="2">
        <v>215</v>
      </c>
      <c r="B291" s="41">
        <f t="shared" si="87"/>
        <v>50635</v>
      </c>
      <c r="C291" s="29">
        <f t="shared" si="88"/>
        <v>0</v>
      </c>
      <c r="D291" s="24">
        <f t="shared" si="86"/>
        <v>0</v>
      </c>
    </row>
    <row r="292" spans="1:4" ht="15" hidden="1">
      <c r="A292" s="2">
        <v>216</v>
      </c>
      <c r="B292" s="41">
        <f t="shared" si="87"/>
        <v>50666</v>
      </c>
      <c r="C292" s="29">
        <f t="shared" si="88"/>
        <v>0</v>
      </c>
      <c r="D292" s="24">
        <f t="shared" si="86"/>
        <v>0</v>
      </c>
    </row>
    <row r="293" spans="1:4" ht="15" hidden="1">
      <c r="A293" s="2">
        <v>217</v>
      </c>
      <c r="B293" s="41">
        <f t="shared" si="87"/>
        <v>50696</v>
      </c>
      <c r="C293" s="24">
        <f>P50</f>
        <v>0</v>
      </c>
      <c r="D293" s="24">
        <f t="shared" si="86"/>
        <v>0</v>
      </c>
    </row>
    <row r="294" spans="1:4" ht="15" hidden="1">
      <c r="A294" s="2">
        <v>218</v>
      </c>
      <c r="B294" s="41">
        <f t="shared" si="87"/>
        <v>50727</v>
      </c>
      <c r="C294" s="24">
        <f aca="true" t="shared" si="89" ref="C294:C303">P51</f>
        <v>0</v>
      </c>
      <c r="D294" s="24">
        <f t="shared" si="86"/>
        <v>0</v>
      </c>
    </row>
    <row r="295" spans="1:4" ht="15" hidden="1">
      <c r="A295" s="2">
        <v>219</v>
      </c>
      <c r="B295" s="41">
        <f t="shared" si="87"/>
        <v>50757</v>
      </c>
      <c r="C295" s="24">
        <f t="shared" si="89"/>
        <v>0</v>
      </c>
      <c r="D295" s="24">
        <f t="shared" si="86"/>
        <v>0</v>
      </c>
    </row>
    <row r="296" spans="1:4" ht="15" hidden="1">
      <c r="A296" s="2">
        <v>220</v>
      </c>
      <c r="B296" s="41">
        <f t="shared" si="87"/>
        <v>50788</v>
      </c>
      <c r="C296" s="24">
        <f t="shared" si="89"/>
        <v>0</v>
      </c>
      <c r="D296" s="24">
        <f t="shared" si="86"/>
        <v>0</v>
      </c>
    </row>
    <row r="297" spans="1:4" ht="15" hidden="1">
      <c r="A297" s="2">
        <v>221</v>
      </c>
      <c r="B297" s="41">
        <f t="shared" si="87"/>
        <v>50819</v>
      </c>
      <c r="C297" s="24">
        <f t="shared" si="89"/>
        <v>0</v>
      </c>
      <c r="D297" s="24">
        <f t="shared" si="86"/>
        <v>0</v>
      </c>
    </row>
    <row r="298" spans="1:4" ht="15" hidden="1">
      <c r="A298" s="2">
        <v>222</v>
      </c>
      <c r="B298" s="41">
        <f t="shared" si="87"/>
        <v>50847</v>
      </c>
      <c r="C298" s="24">
        <f t="shared" si="89"/>
        <v>0</v>
      </c>
      <c r="D298" s="24">
        <f t="shared" si="86"/>
        <v>0</v>
      </c>
    </row>
    <row r="299" spans="1:4" ht="15" hidden="1">
      <c r="A299" s="2">
        <v>223</v>
      </c>
      <c r="B299" s="41">
        <f t="shared" si="87"/>
        <v>50878</v>
      </c>
      <c r="C299" s="24">
        <f t="shared" si="89"/>
        <v>0</v>
      </c>
      <c r="D299" s="24">
        <f t="shared" si="86"/>
        <v>0</v>
      </c>
    </row>
    <row r="300" spans="1:4" ht="15" hidden="1">
      <c r="A300" s="2">
        <v>224</v>
      </c>
      <c r="B300" s="41">
        <f t="shared" si="87"/>
        <v>50908</v>
      </c>
      <c r="C300" s="24">
        <f t="shared" si="89"/>
        <v>0</v>
      </c>
      <c r="D300" s="24">
        <f t="shared" si="86"/>
        <v>0</v>
      </c>
    </row>
    <row r="301" spans="1:4" ht="15" hidden="1">
      <c r="A301" s="2">
        <v>225</v>
      </c>
      <c r="B301" s="41">
        <f t="shared" si="87"/>
        <v>50939</v>
      </c>
      <c r="C301" s="24">
        <f t="shared" si="89"/>
        <v>0</v>
      </c>
      <c r="D301" s="24">
        <f t="shared" si="86"/>
        <v>0</v>
      </c>
    </row>
    <row r="302" spans="1:4" ht="15" hidden="1">
      <c r="A302" s="2">
        <v>226</v>
      </c>
      <c r="B302" s="41">
        <f t="shared" si="87"/>
        <v>50969</v>
      </c>
      <c r="C302" s="24">
        <f t="shared" si="89"/>
        <v>0</v>
      </c>
      <c r="D302" s="24">
        <f t="shared" si="86"/>
        <v>0</v>
      </c>
    </row>
    <row r="303" spans="1:4" ht="15" hidden="1">
      <c r="A303" s="2">
        <v>227</v>
      </c>
      <c r="B303" s="41">
        <f t="shared" si="87"/>
        <v>51000</v>
      </c>
      <c r="C303" s="24">
        <f t="shared" si="89"/>
        <v>0</v>
      </c>
      <c r="D303" s="24">
        <f t="shared" si="86"/>
        <v>0</v>
      </c>
    </row>
    <row r="304" spans="1:4" ht="15" hidden="1">
      <c r="A304" s="2">
        <v>228</v>
      </c>
      <c r="B304" s="41">
        <f t="shared" si="87"/>
        <v>51031</v>
      </c>
      <c r="C304" s="24">
        <f>P61</f>
        <v>0</v>
      </c>
      <c r="D304" s="24">
        <f t="shared" si="86"/>
        <v>0</v>
      </c>
    </row>
    <row r="305" spans="1:4" ht="15" hidden="1">
      <c r="A305" s="2">
        <v>229</v>
      </c>
      <c r="B305" s="41">
        <f t="shared" si="87"/>
        <v>51061</v>
      </c>
      <c r="C305" s="24">
        <f>S50</f>
        <v>0</v>
      </c>
      <c r="D305" s="24">
        <f t="shared" si="86"/>
        <v>0</v>
      </c>
    </row>
    <row r="306" spans="1:4" ht="15" hidden="1">
      <c r="A306" s="2">
        <v>230</v>
      </c>
      <c r="B306" s="41">
        <f t="shared" si="87"/>
        <v>51092</v>
      </c>
      <c r="C306" s="24">
        <f aca="true" t="shared" si="90" ref="C306:C316">S51</f>
        <v>0</v>
      </c>
      <c r="D306" s="24">
        <f t="shared" si="86"/>
        <v>0</v>
      </c>
    </row>
    <row r="307" spans="1:4" ht="15" hidden="1">
      <c r="A307" s="2">
        <v>231</v>
      </c>
      <c r="B307" s="41">
        <f t="shared" si="87"/>
        <v>51122</v>
      </c>
      <c r="C307" s="24">
        <f t="shared" si="90"/>
        <v>0</v>
      </c>
      <c r="D307" s="24">
        <f t="shared" si="86"/>
        <v>0</v>
      </c>
    </row>
    <row r="308" spans="1:4" ht="15" hidden="1">
      <c r="A308" s="2">
        <v>232</v>
      </c>
      <c r="B308" s="41">
        <f t="shared" si="87"/>
        <v>51153</v>
      </c>
      <c r="C308" s="24">
        <f t="shared" si="90"/>
        <v>0</v>
      </c>
      <c r="D308" s="24">
        <f t="shared" si="86"/>
        <v>0</v>
      </c>
    </row>
    <row r="309" spans="1:4" ht="15" hidden="1">
      <c r="A309" s="2">
        <v>233</v>
      </c>
      <c r="B309" s="41">
        <f t="shared" si="87"/>
        <v>51184</v>
      </c>
      <c r="C309" s="24">
        <f t="shared" si="90"/>
        <v>0</v>
      </c>
      <c r="D309" s="24">
        <f t="shared" si="86"/>
        <v>0</v>
      </c>
    </row>
    <row r="310" spans="1:4" ht="15" hidden="1">
      <c r="A310" s="2">
        <v>234</v>
      </c>
      <c r="B310" s="41">
        <f t="shared" si="87"/>
        <v>51213</v>
      </c>
      <c r="C310" s="24">
        <f t="shared" si="90"/>
        <v>0</v>
      </c>
      <c r="D310" s="24">
        <f t="shared" si="86"/>
        <v>0</v>
      </c>
    </row>
    <row r="311" spans="1:4" ht="15" hidden="1">
      <c r="A311" s="2">
        <v>235</v>
      </c>
      <c r="B311" s="41">
        <f t="shared" si="87"/>
        <v>51244</v>
      </c>
      <c r="C311" s="24">
        <f t="shared" si="90"/>
        <v>0</v>
      </c>
      <c r="D311" s="24">
        <f t="shared" si="86"/>
        <v>0</v>
      </c>
    </row>
    <row r="312" spans="1:4" ht="15" hidden="1">
      <c r="A312" s="2">
        <v>236</v>
      </c>
      <c r="B312" s="41">
        <f t="shared" si="87"/>
        <v>51274</v>
      </c>
      <c r="C312" s="24">
        <f t="shared" si="90"/>
        <v>0</v>
      </c>
      <c r="D312" s="24">
        <f t="shared" si="86"/>
        <v>0</v>
      </c>
    </row>
    <row r="313" spans="1:4" ht="15" hidden="1">
      <c r="A313" s="2">
        <v>237</v>
      </c>
      <c r="B313" s="41">
        <f t="shared" si="87"/>
        <v>51305</v>
      </c>
      <c r="C313" s="24">
        <f t="shared" si="90"/>
        <v>0</v>
      </c>
      <c r="D313" s="24">
        <f t="shared" si="86"/>
        <v>0</v>
      </c>
    </row>
    <row r="314" spans="1:4" ht="15" hidden="1">
      <c r="A314" s="2">
        <v>238</v>
      </c>
      <c r="B314" s="41">
        <f t="shared" si="87"/>
        <v>51335</v>
      </c>
      <c r="C314" s="24">
        <f t="shared" si="90"/>
        <v>0</v>
      </c>
      <c r="D314" s="24">
        <f t="shared" si="86"/>
        <v>0</v>
      </c>
    </row>
    <row r="315" spans="1:4" ht="15" hidden="1">
      <c r="A315" s="2">
        <v>239</v>
      </c>
      <c r="B315" s="41">
        <f t="shared" si="87"/>
        <v>51366</v>
      </c>
      <c r="C315" s="24">
        <f t="shared" si="90"/>
        <v>0</v>
      </c>
      <c r="D315" s="24">
        <f t="shared" si="86"/>
        <v>0</v>
      </c>
    </row>
    <row r="316" spans="1:4" ht="15" hidden="1">
      <c r="A316" s="2">
        <v>240</v>
      </c>
      <c r="B316" s="41">
        <f t="shared" si="87"/>
        <v>51397</v>
      </c>
      <c r="C316" s="24">
        <f t="shared" si="90"/>
        <v>0</v>
      </c>
      <c r="D316" s="24">
        <f t="shared" si="86"/>
        <v>0</v>
      </c>
    </row>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sheetData>
  <sheetProtection password="CA9C" sheet="1" formatCells="0" formatColumns="0" formatRows="0" insertColumns="0" insertRows="0" insertHyperlinks="0" deleteColumns="0" deleteRows="0" sort="0" autoFilter="0" pivotTables="0"/>
  <mergeCells count="66">
    <mergeCell ref="H13:I13"/>
    <mergeCell ref="A13:F13"/>
    <mergeCell ref="A12:G12"/>
    <mergeCell ref="H14:I14"/>
    <mergeCell ref="B48:D48"/>
    <mergeCell ref="H18:J18"/>
    <mergeCell ref="A16:G16"/>
    <mergeCell ref="A15:G15"/>
    <mergeCell ref="J12:O12"/>
    <mergeCell ref="E33:G33"/>
    <mergeCell ref="H33:J33"/>
    <mergeCell ref="K33:M33"/>
    <mergeCell ref="N33:P33"/>
    <mergeCell ref="E48:G48"/>
    <mergeCell ref="H7:I7"/>
    <mergeCell ref="H8:I8"/>
    <mergeCell ref="H12:I12"/>
    <mergeCell ref="A7:G7"/>
    <mergeCell ref="A8:G8"/>
    <mergeCell ref="A9:G9"/>
    <mergeCell ref="A10:G10"/>
    <mergeCell ref="A11:G11"/>
    <mergeCell ref="H11:I11"/>
    <mergeCell ref="H10:I10"/>
    <mergeCell ref="A1:I1"/>
    <mergeCell ref="K18:M18"/>
    <mergeCell ref="A5:I5"/>
    <mergeCell ref="A18:A19"/>
    <mergeCell ref="H9:I9"/>
    <mergeCell ref="L17:O17"/>
    <mergeCell ref="L13:N13"/>
    <mergeCell ref="B18:D18"/>
    <mergeCell ref="A14:G14"/>
    <mergeCell ref="H16:I16"/>
    <mergeCell ref="J14:O14"/>
    <mergeCell ref="J15:O15"/>
    <mergeCell ref="A4:I4"/>
    <mergeCell ref="A2:I2"/>
    <mergeCell ref="A6:G6"/>
    <mergeCell ref="A3:I3"/>
    <mergeCell ref="C71:E71"/>
    <mergeCell ref="A71:B71"/>
    <mergeCell ref="C74:E74"/>
    <mergeCell ref="C73:E73"/>
    <mergeCell ref="A73:B74"/>
    <mergeCell ref="A66:H66"/>
    <mergeCell ref="A67:K67"/>
    <mergeCell ref="A68:K68"/>
    <mergeCell ref="A69:K69"/>
    <mergeCell ref="A65:H65"/>
    <mergeCell ref="H6:I6"/>
    <mergeCell ref="T18:V18"/>
    <mergeCell ref="A64:H64"/>
    <mergeCell ref="N18:P18"/>
    <mergeCell ref="H15:I15"/>
    <mergeCell ref="A33:A34"/>
    <mergeCell ref="H48:J48"/>
    <mergeCell ref="Q18:S18"/>
    <mergeCell ref="Q33:S33"/>
    <mergeCell ref="E18:G18"/>
    <mergeCell ref="J16:O16"/>
    <mergeCell ref="T33:V33"/>
    <mergeCell ref="A48:A49"/>
    <mergeCell ref="K48:M48"/>
    <mergeCell ref="N48:P48"/>
    <mergeCell ref="T48:V48"/>
  </mergeCells>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rintOptions/>
  <pageMargins left="0.8267716535433072" right="0.6299212598425197" top="0.3937007874015748" bottom="0.3937007874015748" header="0.5118110236220472" footer="0.1968503937007874"/>
  <pageSetup fitToHeight="1" fitToWidth="1" horizontalDpi="1200" verticalDpi="1200" orientation="landscape" paperSize="9" scale="42" r:id="rId2"/>
  <legacyDrawing r:id="rId1"/>
</worksheet>
</file>

<file path=xl/worksheets/sheet3.xml><?xml version="1.0" encoding="utf-8"?>
<worksheet xmlns="http://schemas.openxmlformats.org/spreadsheetml/2006/main" xmlns:r="http://schemas.openxmlformats.org/officeDocument/2006/relationships">
  <sheetPr codeName="Лист1"/>
  <dimension ref="A1:IH57"/>
  <sheetViews>
    <sheetView showGridLines="0" tabSelected="1" view="pageBreakPreview" zoomScaleNormal="120" zoomScaleSheetLayoutView="100" zoomScalePageLayoutView="0" workbookViewId="0" topLeftCell="A1">
      <selection activeCell="E14" sqref="E14"/>
    </sheetView>
  </sheetViews>
  <sheetFormatPr defaultColWidth="0" defaultRowHeight="12.75"/>
  <cols>
    <col min="1" max="1" width="18.375" style="62" customWidth="1"/>
    <col min="2" max="2" width="13.75390625" style="62" hidden="1" customWidth="1"/>
    <col min="3" max="3" width="22.625" style="62" customWidth="1"/>
    <col min="4" max="4" width="19.00390625" style="140" customWidth="1"/>
    <col min="5" max="5" width="17.00390625" style="62" customWidth="1"/>
    <col min="6" max="6" width="14.125" style="62" customWidth="1"/>
    <col min="7" max="8" width="12.375" style="62" customWidth="1"/>
    <col min="9" max="9" width="12.125" style="62" customWidth="1"/>
    <col min="10" max="10" width="11.00390625" style="0" hidden="1" customWidth="1"/>
    <col min="11" max="12" width="12.00390625" style="0" hidden="1" customWidth="1"/>
    <col min="13" max="13" width="13.00390625" style="0" hidden="1" customWidth="1"/>
    <col min="14" max="14" width="10.625" style="0" hidden="1" customWidth="1"/>
    <col min="15" max="15" width="11.625" style="131" hidden="1" customWidth="1"/>
    <col min="16" max="16" width="13.25390625" style="131" hidden="1" customWidth="1"/>
    <col min="17" max="17" width="12.625" style="131" hidden="1" customWidth="1"/>
    <col min="18" max="18" width="10.375" style="131" hidden="1" customWidth="1"/>
    <col min="19" max="20" width="12.75390625" style="131" hidden="1" customWidth="1"/>
    <col min="21" max="21" width="11.75390625" style="131" hidden="1" customWidth="1"/>
    <col min="22" max="22" width="11.125" style="131" hidden="1" customWidth="1"/>
    <col min="23" max="23" width="11.625" style="131" hidden="1" customWidth="1"/>
    <col min="24" max="24" width="11.875" style="131" hidden="1" customWidth="1"/>
    <col min="25" max="27" width="9.125" style="131" hidden="1" customWidth="1"/>
    <col min="28" max="28" width="22.375" style="131" hidden="1" customWidth="1"/>
    <col min="29" max="29" width="25.875" style="131" hidden="1" customWidth="1"/>
    <col min="30" max="241" width="9.125" style="0" hidden="1" customWidth="1"/>
    <col min="242" max="242" width="13.75390625" style="0" hidden="1" customWidth="1"/>
    <col min="243" max="16384" width="9.125" style="0" hidden="1" customWidth="1"/>
  </cols>
  <sheetData>
    <row r="1" spans="1:29" ht="72" customHeight="1">
      <c r="A1" s="213" t="s">
        <v>102</v>
      </c>
      <c r="B1" s="213"/>
      <c r="C1" s="213"/>
      <c r="D1" s="213"/>
      <c r="E1" s="70"/>
      <c r="F1" s="70"/>
      <c r="G1" s="60"/>
      <c r="H1" s="60"/>
      <c r="I1" s="60"/>
      <c r="J1" s="46"/>
      <c r="K1" s="46"/>
      <c r="L1" s="46"/>
      <c r="M1" s="93"/>
      <c r="N1" s="46"/>
      <c r="O1" s="127"/>
      <c r="P1" s="127"/>
      <c r="Q1" s="127"/>
      <c r="R1" s="127"/>
      <c r="S1" s="127"/>
      <c r="T1" s="127"/>
      <c r="U1" s="127"/>
      <c r="V1" s="127"/>
      <c r="W1" s="127"/>
      <c r="X1" s="127"/>
      <c r="Y1" s="128"/>
      <c r="Z1" s="128"/>
      <c r="AA1" s="128"/>
      <c r="AB1" s="128"/>
      <c r="AC1" s="128"/>
    </row>
    <row r="2" spans="1:242" s="2" customFormat="1" ht="16.5" customHeight="1" thickBot="1">
      <c r="A2" s="197" t="s">
        <v>99</v>
      </c>
      <c r="B2" s="197"/>
      <c r="C2" s="197"/>
      <c r="D2" s="197"/>
      <c r="E2" s="60"/>
      <c r="F2" s="61" t="s">
        <v>78</v>
      </c>
      <c r="G2" s="60"/>
      <c r="H2" s="60"/>
      <c r="I2" s="60"/>
      <c r="J2" s="46"/>
      <c r="K2" s="46"/>
      <c r="L2" s="46"/>
      <c r="M2" s="93" t="s">
        <v>78</v>
      </c>
      <c r="N2" s="46"/>
      <c r="O2" s="127"/>
      <c r="P2" s="127"/>
      <c r="Q2" s="127"/>
      <c r="R2" s="127"/>
      <c r="S2" s="127"/>
      <c r="T2" s="127"/>
      <c r="U2" s="127"/>
      <c r="V2" s="127"/>
      <c r="W2" s="127"/>
      <c r="X2" s="127"/>
      <c r="Y2" s="128"/>
      <c r="Z2" s="128"/>
      <c r="AA2" s="128"/>
      <c r="AB2" s="128"/>
      <c r="AC2" s="128"/>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row>
    <row r="3" spans="1:242" s="2" customFormat="1" ht="19.5" customHeight="1" thickBot="1">
      <c r="A3" s="210" t="s">
        <v>81</v>
      </c>
      <c r="B3" s="211"/>
      <c r="C3" s="212"/>
      <c r="D3" s="89" t="s">
        <v>78</v>
      </c>
      <c r="E3" s="60"/>
      <c r="F3" s="61"/>
      <c r="G3" s="60"/>
      <c r="H3" s="60"/>
      <c r="I3" s="60"/>
      <c r="K3" s="46"/>
      <c r="M3" s="93" t="s">
        <v>97</v>
      </c>
      <c r="N3" s="46"/>
      <c r="O3" s="127"/>
      <c r="P3" s="127"/>
      <c r="Q3" s="127"/>
      <c r="R3" s="127"/>
      <c r="S3" s="127"/>
      <c r="T3" s="127"/>
      <c r="U3" s="127"/>
      <c r="V3" s="127"/>
      <c r="W3" s="127"/>
      <c r="X3" s="127"/>
      <c r="Y3" s="128"/>
      <c r="Z3" s="128"/>
      <c r="AA3" s="128"/>
      <c r="AB3" s="128"/>
      <c r="AC3" s="128"/>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row>
    <row r="4" spans="1:242" s="2" customFormat="1" ht="19.5" customHeight="1">
      <c r="A4" s="195" t="s">
        <v>104</v>
      </c>
      <c r="B4" s="196"/>
      <c r="C4" s="196"/>
      <c r="D4" s="88">
        <v>1000</v>
      </c>
      <c r="E4" s="60"/>
      <c r="F4" s="61" t="s">
        <v>79</v>
      </c>
      <c r="G4" s="60"/>
      <c r="H4" s="60"/>
      <c r="I4" s="60"/>
      <c r="K4" s="46"/>
      <c r="M4" s="94" t="s">
        <v>80</v>
      </c>
      <c r="N4" s="46"/>
      <c r="O4" s="127"/>
      <c r="P4" s="127"/>
      <c r="Q4" s="127"/>
      <c r="R4" s="127"/>
      <c r="S4" s="127"/>
      <c r="T4" s="127"/>
      <c r="U4" s="127"/>
      <c r="V4" s="127"/>
      <c r="W4" s="127"/>
      <c r="X4" s="127"/>
      <c r="Y4" s="129"/>
      <c r="Z4" s="128"/>
      <c r="AA4" s="128"/>
      <c r="AB4" s="128" t="s">
        <v>72</v>
      </c>
      <c r="AC4" s="130" t="s">
        <v>1</v>
      </c>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row>
    <row r="5" spans="1:242" s="2" customFormat="1" ht="18" customHeight="1" hidden="1">
      <c r="A5" s="82" t="s">
        <v>74</v>
      </c>
      <c r="B5" s="83"/>
      <c r="C5" s="83"/>
      <c r="D5" s="132">
        <v>1</v>
      </c>
      <c r="E5" s="60"/>
      <c r="F5" s="60"/>
      <c r="G5" s="60"/>
      <c r="H5" s="60"/>
      <c r="I5" s="60"/>
      <c r="K5" s="46"/>
      <c r="L5" s="46"/>
      <c r="M5" s="93"/>
      <c r="N5" s="46"/>
      <c r="O5" s="127"/>
      <c r="P5" s="127"/>
      <c r="Q5" s="127"/>
      <c r="R5" s="127"/>
      <c r="S5" s="127"/>
      <c r="T5" s="127"/>
      <c r="U5" s="127"/>
      <c r="V5" s="127"/>
      <c r="W5" s="127"/>
      <c r="X5" s="127"/>
      <c r="Y5" s="128"/>
      <c r="Z5" s="128"/>
      <c r="AA5" s="128"/>
      <c r="AB5" s="128"/>
      <c r="AC5" s="128"/>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row>
    <row r="6" spans="1:242" s="2" customFormat="1" ht="18" customHeight="1">
      <c r="A6" s="126" t="s">
        <v>98</v>
      </c>
      <c r="B6" s="87"/>
      <c r="C6" s="90"/>
      <c r="D6" s="71">
        <f ca="1">TODAY()</f>
        <v>44092</v>
      </c>
      <c r="E6" s="60"/>
      <c r="F6" s="60"/>
      <c r="G6" s="60"/>
      <c r="H6" s="60"/>
      <c r="I6" s="60"/>
      <c r="K6" s="46"/>
      <c r="L6" s="46"/>
      <c r="M6" s="93"/>
      <c r="N6" s="46"/>
      <c r="O6" s="127"/>
      <c r="P6" s="127"/>
      <c r="Q6" s="127"/>
      <c r="R6" s="127"/>
      <c r="S6" s="127"/>
      <c r="T6" s="127"/>
      <c r="U6" s="127"/>
      <c r="V6" s="127"/>
      <c r="W6" s="127"/>
      <c r="X6" s="127"/>
      <c r="Y6" s="128"/>
      <c r="Z6" s="128"/>
      <c r="AA6" s="128"/>
      <c r="AB6" s="128"/>
      <c r="AC6" s="128"/>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row>
    <row r="7" spans="1:242" s="2" customFormat="1" ht="18" customHeight="1" thickBot="1">
      <c r="A7" s="84" t="s">
        <v>89</v>
      </c>
      <c r="B7" s="85"/>
      <c r="C7" s="85"/>
      <c r="D7" s="86">
        <v>186</v>
      </c>
      <c r="E7" s="61">
        <f>IF(strok2&gt;=549,18,IF(strok2&gt;=365,12,IF(strok2&gt;=275,9,IF(strok2&gt;=184,6,IF(strok2&gt;=93,3,IF(strok2&gt;=32,1,0))))))</f>
        <v>6</v>
      </c>
      <c r="F7" s="60"/>
      <c r="G7" s="60"/>
      <c r="H7" s="60"/>
      <c r="I7" s="60"/>
      <c r="K7" s="46"/>
      <c r="L7" s="46"/>
      <c r="M7" s="46"/>
      <c r="N7" s="46"/>
      <c r="O7" s="127"/>
      <c r="P7" s="127"/>
      <c r="Q7" s="127"/>
      <c r="R7" s="127"/>
      <c r="S7" s="127"/>
      <c r="T7" s="127"/>
      <c r="U7" s="127"/>
      <c r="V7" s="127"/>
      <c r="W7" s="127"/>
      <c r="X7" s="127"/>
      <c r="Y7" s="128"/>
      <c r="Z7" s="128"/>
      <c r="AA7" s="128"/>
      <c r="AB7" s="128"/>
      <c r="AC7" s="128"/>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row>
    <row r="8" spans="1:242" s="2" customFormat="1" ht="15.75" customHeight="1" thickBot="1">
      <c r="A8" s="203" t="s">
        <v>90</v>
      </c>
      <c r="B8" s="204"/>
      <c r="C8" s="207"/>
      <c r="D8" s="78" t="s">
        <v>82</v>
      </c>
      <c r="E8" s="79" t="s">
        <v>83</v>
      </c>
      <c r="F8" s="80" t="s">
        <v>84</v>
      </c>
      <c r="G8" s="80" t="s">
        <v>85</v>
      </c>
      <c r="H8" s="80" t="s">
        <v>86</v>
      </c>
      <c r="I8" s="81" t="s">
        <v>87</v>
      </c>
      <c r="J8" s="58"/>
      <c r="K8" s="58"/>
      <c r="L8" s="46"/>
      <c r="M8" s="46"/>
      <c r="N8" s="46"/>
      <c r="O8" s="127"/>
      <c r="P8" s="127"/>
      <c r="Q8" s="127"/>
      <c r="R8" s="127"/>
      <c r="S8" s="127"/>
      <c r="T8" s="127"/>
      <c r="U8" s="127"/>
      <c r="V8" s="127"/>
      <c r="W8" s="127"/>
      <c r="X8" s="127"/>
      <c r="Y8" s="128"/>
      <c r="Z8" s="128"/>
      <c r="AA8" s="128"/>
      <c r="AB8" s="128"/>
      <c r="AC8" s="12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row>
    <row r="9" spans="1:242" s="2" customFormat="1" ht="30" customHeight="1">
      <c r="A9" s="203"/>
      <c r="B9" s="204"/>
      <c r="C9" s="207"/>
      <c r="D9" s="75">
        <f>IF($D$3="гривня",','!B15,IF($D$3="долари США",','!B16,IF($D$3="євро",','!B17)))</f>
        <v>0.07</v>
      </c>
      <c r="E9" s="76">
        <f>IF($D$3="гривня",','!C15,IF($D$3="долари США",','!C16,IF($D$3="євро",','!C17)))</f>
        <v>0.075</v>
      </c>
      <c r="F9" s="77">
        <f>IF($D$3="гривня",','!D15,IF($D$3="долари США",','!D16,IF($D$3="євро",','!D17)))</f>
        <v>0.08</v>
      </c>
      <c r="G9" s="77">
        <f>IF($D$3="гривня",','!E15,IF($D$3="долари США",','!E16,IF($D$3="євро",','!E17)))</f>
        <v>0.085</v>
      </c>
      <c r="H9" s="77">
        <f>IF($D$3="гривня",','!F15,IF($D$3="долари США",','!F16,IF($D$3="євро",','!F17)))</f>
        <v>0.09</v>
      </c>
      <c r="I9" s="77">
        <f>IF($D$3="гривня",','!G15,IF($D$3="долари США",','!G16,IF($D$3="євро",','!G17)))</f>
        <v>0.095</v>
      </c>
      <c r="J9" s="59"/>
      <c r="K9" s="58"/>
      <c r="L9" s="46"/>
      <c r="M9" s="46"/>
      <c r="N9" s="46"/>
      <c r="O9" s="127"/>
      <c r="P9" s="127"/>
      <c r="Q9" s="127"/>
      <c r="R9" s="127"/>
      <c r="S9" s="127"/>
      <c r="T9" s="127"/>
      <c r="U9" s="127"/>
      <c r="V9" s="127"/>
      <c r="W9" s="127"/>
      <c r="X9" s="127"/>
      <c r="Y9" s="128"/>
      <c r="Z9" s="128"/>
      <c r="AA9" s="128"/>
      <c r="AB9" s="128"/>
      <c r="AC9" s="128"/>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row>
    <row r="10" spans="1:242" s="2" customFormat="1" ht="45.75" customHeight="1" hidden="1">
      <c r="A10" s="198" t="s">
        <v>91</v>
      </c>
      <c r="B10" s="199"/>
      <c r="C10" s="199"/>
      <c r="D10" s="74">
        <v>0.195</v>
      </c>
      <c r="E10" s="60"/>
      <c r="F10" s="60"/>
      <c r="G10" s="60"/>
      <c r="H10" s="60"/>
      <c r="I10" s="60"/>
      <c r="J10" s="58"/>
      <c r="K10" s="58"/>
      <c r="L10" s="46"/>
      <c r="M10" s="46"/>
      <c r="N10" s="46"/>
      <c r="O10" s="127"/>
      <c r="P10" s="127"/>
      <c r="Q10" s="127"/>
      <c r="R10" s="127"/>
      <c r="S10" s="127"/>
      <c r="T10" s="127"/>
      <c r="U10" s="127"/>
      <c r="V10" s="127"/>
      <c r="W10" s="127"/>
      <c r="X10" s="127"/>
      <c r="Y10" s="128"/>
      <c r="Z10" s="128"/>
      <c r="AA10" s="131"/>
      <c r="AB10" s="131"/>
      <c r="AC10" s="131"/>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row>
    <row r="11" spans="1:242" s="2" customFormat="1" ht="33.75" customHeight="1">
      <c r="A11" s="198" t="s">
        <v>92</v>
      </c>
      <c r="B11" s="199"/>
      <c r="C11" s="199"/>
      <c r="D11" s="72">
        <f>_XLL.ЧИСТВНДОХ(C40:C52,B40:B52)</f>
        <v>0.06781504452228544</v>
      </c>
      <c r="E11" s="60"/>
      <c r="F11" s="60"/>
      <c r="G11" s="60"/>
      <c r="H11" s="60"/>
      <c r="I11" s="60"/>
      <c r="J11" s="46"/>
      <c r="K11" s="46"/>
      <c r="L11" s="46"/>
      <c r="M11" s="46"/>
      <c r="N11" s="46"/>
      <c r="O11" s="127"/>
      <c r="P11" s="127"/>
      <c r="Q11" s="127"/>
      <c r="R11" s="127"/>
      <c r="S11" s="127"/>
      <c r="T11" s="127"/>
      <c r="U11" s="127"/>
      <c r="V11" s="127"/>
      <c r="W11" s="127"/>
      <c r="X11" s="127"/>
      <c r="Y11" s="128"/>
      <c r="Z11" s="128"/>
      <c r="AA11" s="131"/>
      <c r="AB11" s="131"/>
      <c r="AC11" s="13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row>
    <row r="12" spans="1:242" s="2" customFormat="1" ht="33.75" customHeight="1">
      <c r="A12" s="198" t="s">
        <v>93</v>
      </c>
      <c r="B12" s="199"/>
      <c r="C12" s="199"/>
      <c r="D12" s="73">
        <f>C34+sumkred2</f>
        <v>1040.5737704918033</v>
      </c>
      <c r="E12" s="60"/>
      <c r="F12" s="63"/>
      <c r="G12" s="60"/>
      <c r="H12" s="60"/>
      <c r="I12" s="60"/>
      <c r="J12" s="46"/>
      <c r="K12" s="46"/>
      <c r="L12" s="46"/>
      <c r="M12" s="46"/>
      <c r="N12" s="46"/>
      <c r="O12" s="127"/>
      <c r="P12" s="127"/>
      <c r="Q12" s="127"/>
      <c r="R12" s="127"/>
      <c r="S12" s="127"/>
      <c r="T12" s="127"/>
      <c r="U12" s="127"/>
      <c r="V12" s="127"/>
      <c r="W12" s="127"/>
      <c r="X12" s="127"/>
      <c r="Y12" s="128"/>
      <c r="Z12" s="128"/>
      <c r="AA12" s="131"/>
      <c r="AB12" s="131"/>
      <c r="AC12" s="131"/>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row>
    <row r="13" spans="1:242" s="2" customFormat="1" ht="33.75" customHeight="1">
      <c r="A13" s="198" t="s">
        <v>94</v>
      </c>
      <c r="B13" s="199"/>
      <c r="C13" s="199"/>
      <c r="D13" s="73">
        <f>C34*18%</f>
        <v>7.303278688524589</v>
      </c>
      <c r="E13" s="60"/>
      <c r="F13" s="60"/>
      <c r="G13" s="60"/>
      <c r="H13" s="60"/>
      <c r="I13" s="60"/>
      <c r="J13" s="46"/>
      <c r="K13" s="46"/>
      <c r="L13" s="46"/>
      <c r="M13" s="46"/>
      <c r="N13" s="46"/>
      <c r="O13" s="127"/>
      <c r="P13" s="127"/>
      <c r="Q13" s="127"/>
      <c r="R13" s="127"/>
      <c r="S13" s="127"/>
      <c r="T13" s="127"/>
      <c r="U13" s="127"/>
      <c r="V13" s="127"/>
      <c r="W13" s="127"/>
      <c r="X13" s="127"/>
      <c r="Y13" s="128"/>
      <c r="Z13" s="128"/>
      <c r="AA13" s="131"/>
      <c r="AB13" s="131"/>
      <c r="AC13" s="131"/>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row>
    <row r="14" spans="1:242" s="2" customFormat="1" ht="33.75" customHeight="1">
      <c r="A14" s="208" t="s">
        <v>95</v>
      </c>
      <c r="B14" s="209"/>
      <c r="C14" s="209"/>
      <c r="D14" s="73">
        <f>C34*1.5%</f>
        <v>0.608606557377049</v>
      </c>
      <c r="E14" s="60"/>
      <c r="F14" s="60"/>
      <c r="G14" s="60"/>
      <c r="H14" s="60"/>
      <c r="I14" s="60"/>
      <c r="J14" s="46"/>
      <c r="K14" s="46"/>
      <c r="L14" s="46"/>
      <c r="M14" s="46"/>
      <c r="N14" s="46"/>
      <c r="O14" s="127"/>
      <c r="P14" s="127"/>
      <c r="Q14" s="127"/>
      <c r="R14" s="127"/>
      <c r="S14" s="127"/>
      <c r="T14" s="127"/>
      <c r="U14" s="127"/>
      <c r="V14" s="127"/>
      <c r="W14" s="127"/>
      <c r="X14" s="127"/>
      <c r="Y14" s="128"/>
      <c r="Z14" s="128"/>
      <c r="AA14" s="131"/>
      <c r="AB14" s="131"/>
      <c r="AC14" s="131"/>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row>
    <row r="15" spans="1:242" s="56" customFormat="1" ht="47.25" customHeight="1">
      <c r="A15" s="203" t="s">
        <v>96</v>
      </c>
      <c r="B15" s="204"/>
      <c r="C15" s="204"/>
      <c r="D15" s="125">
        <f>E34</f>
        <v>1032.6618852459017</v>
      </c>
      <c r="E15" s="64"/>
      <c r="F15" s="64"/>
      <c r="G15" s="60"/>
      <c r="H15" s="60"/>
      <c r="I15" s="60"/>
      <c r="J15" s="46"/>
      <c r="K15" s="46"/>
      <c r="L15" s="46"/>
      <c r="M15" s="46"/>
      <c r="N15" s="46"/>
      <c r="O15" s="127"/>
      <c r="P15" s="127"/>
      <c r="Q15" s="127"/>
      <c r="R15" s="127"/>
      <c r="S15" s="127"/>
      <c r="T15" s="127"/>
      <c r="U15" s="127"/>
      <c r="V15" s="127"/>
      <c r="W15" s="127"/>
      <c r="X15" s="127"/>
      <c r="Y15" s="128"/>
      <c r="Z15" s="128"/>
      <c r="AA15" s="131"/>
      <c r="AB15" s="131"/>
      <c r="AC15" s="131"/>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row>
    <row r="16" spans="1:242" s="56" customFormat="1" ht="97.5" customHeight="1" thickBot="1">
      <c r="A16" s="214" t="s">
        <v>105</v>
      </c>
      <c r="B16" s="215"/>
      <c r="C16" s="216"/>
      <c r="D16" s="124">
        <v>0</v>
      </c>
      <c r="E16" s="64"/>
      <c r="F16" s="64"/>
      <c r="G16" s="60"/>
      <c r="H16" s="60"/>
      <c r="I16" s="60"/>
      <c r="J16" s="46"/>
      <c r="K16" s="46"/>
      <c r="L16" s="46"/>
      <c r="M16" s="46"/>
      <c r="N16" s="46"/>
      <c r="O16" s="127"/>
      <c r="P16" s="127"/>
      <c r="Q16" s="127"/>
      <c r="R16" s="127"/>
      <c r="S16" s="127"/>
      <c r="T16" s="127"/>
      <c r="U16" s="127"/>
      <c r="V16" s="127"/>
      <c r="W16" s="127"/>
      <c r="X16" s="127"/>
      <c r="Y16" s="128"/>
      <c r="Z16" s="128"/>
      <c r="AA16" s="131"/>
      <c r="AB16" s="131"/>
      <c r="AC16" s="131"/>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row>
    <row r="17" spans="1:242" s="56" customFormat="1" ht="47.25" customHeight="1">
      <c r="A17" s="205" t="s">
        <v>100</v>
      </c>
      <c r="B17" s="205"/>
      <c r="C17" s="205"/>
      <c r="D17" s="205"/>
      <c r="E17" s="205"/>
      <c r="F17" s="64"/>
      <c r="G17" s="60"/>
      <c r="H17" s="60"/>
      <c r="I17" s="60"/>
      <c r="J17" s="46"/>
      <c r="K17" s="46"/>
      <c r="L17" s="46"/>
      <c r="M17" s="46"/>
      <c r="N17" s="46"/>
      <c r="O17" s="127"/>
      <c r="P17" s="127"/>
      <c r="Q17" s="127"/>
      <c r="R17" s="127"/>
      <c r="S17" s="127"/>
      <c r="T17" s="127"/>
      <c r="U17" s="127"/>
      <c r="V17" s="127"/>
      <c r="W17" s="127"/>
      <c r="X17" s="127"/>
      <c r="Y17" s="128"/>
      <c r="Z17" s="128"/>
      <c r="AA17" s="131"/>
      <c r="AB17" s="131"/>
      <c r="AC17" s="131"/>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row>
    <row r="18" spans="1:242" s="1" customFormat="1" ht="48.75" customHeight="1">
      <c r="A18" s="206" t="s">
        <v>101</v>
      </c>
      <c r="B18" s="206"/>
      <c r="C18" s="206"/>
      <c r="D18" s="206"/>
      <c r="E18" s="206"/>
      <c r="F18" s="65"/>
      <c r="G18" s="66"/>
      <c r="H18" s="66"/>
      <c r="I18" s="66"/>
      <c r="J18" s="67"/>
      <c r="K18" s="67"/>
      <c r="L18" s="67"/>
      <c r="M18" s="67"/>
      <c r="N18" s="67"/>
      <c r="O18" s="127"/>
      <c r="P18" s="127"/>
      <c r="Q18" s="127"/>
      <c r="R18" s="127"/>
      <c r="S18" s="127"/>
      <c r="T18" s="127"/>
      <c r="U18" s="127"/>
      <c r="V18" s="127"/>
      <c r="W18" s="127"/>
      <c r="X18" s="127"/>
      <c r="Y18" s="128"/>
      <c r="Z18" s="128"/>
      <c r="AA18" s="131"/>
      <c r="AB18" s="131"/>
      <c r="AC18" s="131"/>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row>
    <row r="19" spans="1:242" s="103" customFormat="1" ht="39.75" customHeight="1" hidden="1">
      <c r="A19" s="106"/>
      <c r="B19" s="106"/>
      <c r="C19" s="106"/>
      <c r="D19" s="133"/>
      <c r="E19" s="107"/>
      <c r="F19" s="107"/>
      <c r="G19" s="108"/>
      <c r="H19" s="108"/>
      <c r="I19" s="104"/>
      <c r="J19" s="105"/>
      <c r="K19" s="105"/>
      <c r="L19" s="105"/>
      <c r="M19" s="105"/>
      <c r="N19" s="105"/>
      <c r="O19" s="105"/>
      <c r="P19" s="105"/>
      <c r="Q19" s="105"/>
      <c r="R19" s="105"/>
      <c r="S19" s="105"/>
      <c r="T19" s="105"/>
      <c r="U19" s="105"/>
      <c r="V19" s="105"/>
      <c r="W19" s="105"/>
      <c r="X19" s="105"/>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c r="FF19" s="102"/>
      <c r="FG19" s="102"/>
      <c r="FH19" s="102"/>
      <c r="FI19" s="102"/>
      <c r="FJ19" s="102"/>
      <c r="FK19" s="102"/>
      <c r="FL19" s="102"/>
      <c r="FM19" s="102"/>
      <c r="FN19" s="102"/>
      <c r="FO19" s="102"/>
      <c r="FP19" s="102"/>
      <c r="FQ19" s="102"/>
      <c r="FR19" s="102"/>
      <c r="FS19" s="102"/>
      <c r="FT19" s="102"/>
      <c r="FU19" s="102"/>
      <c r="FV19" s="102"/>
      <c r="FW19" s="102"/>
      <c r="FX19" s="102"/>
      <c r="FY19" s="102"/>
      <c r="FZ19" s="102"/>
      <c r="GA19" s="102"/>
      <c r="GB19" s="102"/>
      <c r="GC19" s="102"/>
      <c r="GD19" s="102"/>
      <c r="GE19" s="102"/>
      <c r="GF19" s="102"/>
      <c r="GG19" s="102"/>
      <c r="GH19" s="102"/>
      <c r="GI19" s="102"/>
      <c r="GJ19" s="102"/>
      <c r="GK19" s="102"/>
      <c r="GL19" s="102"/>
      <c r="GM19" s="102"/>
      <c r="GN19" s="102"/>
      <c r="GO19" s="102"/>
      <c r="GP19" s="102"/>
      <c r="GQ19" s="102"/>
      <c r="GR19" s="102"/>
      <c r="GS19" s="102"/>
      <c r="GT19" s="102"/>
      <c r="GU19" s="102"/>
      <c r="GV19" s="102"/>
      <c r="GW19" s="102"/>
      <c r="GX19" s="102"/>
      <c r="GY19" s="102"/>
      <c r="GZ19" s="102"/>
      <c r="HA19" s="102"/>
      <c r="HB19" s="102"/>
      <c r="HC19" s="102"/>
      <c r="HD19" s="102"/>
      <c r="HE19" s="102"/>
      <c r="HF19" s="102"/>
      <c r="HG19" s="102"/>
      <c r="HH19" s="102"/>
      <c r="HI19" s="102"/>
      <c r="HJ19" s="102"/>
      <c r="HK19" s="102"/>
      <c r="HL19" s="102"/>
      <c r="HM19" s="102"/>
      <c r="HN19" s="102"/>
      <c r="HO19" s="102"/>
      <c r="HP19" s="102"/>
      <c r="HQ19" s="102"/>
      <c r="HR19" s="102"/>
      <c r="HS19" s="102"/>
      <c r="HT19" s="102"/>
      <c r="HU19" s="102"/>
      <c r="HV19" s="102"/>
      <c r="HW19" s="102"/>
      <c r="HX19" s="102"/>
      <c r="HY19" s="102"/>
      <c r="HZ19" s="102"/>
      <c r="IA19" s="102"/>
      <c r="IB19" s="102"/>
      <c r="IC19" s="102"/>
      <c r="ID19" s="102"/>
      <c r="IE19" s="102"/>
      <c r="IF19" s="102"/>
      <c r="IG19" s="102"/>
      <c r="IH19" s="102"/>
    </row>
    <row r="20" spans="1:242" s="103" customFormat="1" ht="20.25" customHeight="1" hidden="1">
      <c r="A20" s="202" t="s">
        <v>22</v>
      </c>
      <c r="B20" s="200" t="s">
        <v>73</v>
      </c>
      <c r="C20" s="201" t="s">
        <v>24</v>
      </c>
      <c r="D20" s="201"/>
      <c r="E20" s="201"/>
      <c r="F20" s="201"/>
      <c r="G20" s="201"/>
      <c r="H20" s="201"/>
      <c r="I20" s="194"/>
      <c r="J20" s="194"/>
      <c r="K20" s="194"/>
      <c r="L20" s="194"/>
      <c r="M20" s="194"/>
      <c r="N20" s="194"/>
      <c r="O20" s="194"/>
      <c r="P20" s="194"/>
      <c r="Q20" s="194"/>
      <c r="R20" s="194"/>
      <c r="S20" s="194"/>
      <c r="T20" s="194"/>
      <c r="U20" s="194"/>
      <c r="V20" s="194"/>
      <c r="W20" s="194"/>
      <c r="X20" s="194"/>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02"/>
      <c r="EZ20" s="102"/>
      <c r="FA20" s="102"/>
      <c r="FB20" s="102"/>
      <c r="FC20" s="102"/>
      <c r="FD20" s="102"/>
      <c r="FE20" s="102"/>
      <c r="FF20" s="102"/>
      <c r="FG20" s="102"/>
      <c r="FH20" s="102"/>
      <c r="FI20" s="102"/>
      <c r="FJ20" s="102"/>
      <c r="FK20" s="102"/>
      <c r="FL20" s="102"/>
      <c r="FM20" s="102"/>
      <c r="FN20" s="102"/>
      <c r="FO20" s="102"/>
      <c r="FP20" s="102"/>
      <c r="FQ20" s="102"/>
      <c r="FR20" s="102"/>
      <c r="FS20" s="102"/>
      <c r="FT20" s="102"/>
      <c r="FU20" s="102"/>
      <c r="FV20" s="102"/>
      <c r="FW20" s="102"/>
      <c r="FX20" s="102"/>
      <c r="FY20" s="102"/>
      <c r="FZ20" s="102"/>
      <c r="GA20" s="102"/>
      <c r="GB20" s="102"/>
      <c r="GC20" s="102"/>
      <c r="GD20" s="102"/>
      <c r="GE20" s="102"/>
      <c r="GF20" s="102"/>
      <c r="GG20" s="102"/>
      <c r="GH20" s="102"/>
      <c r="GI20" s="102"/>
      <c r="GJ20" s="102"/>
      <c r="GK20" s="102"/>
      <c r="GL20" s="102"/>
      <c r="GM20" s="102"/>
      <c r="GN20" s="102"/>
      <c r="GO20" s="102"/>
      <c r="GP20" s="102"/>
      <c r="GQ20" s="102"/>
      <c r="GR20" s="102"/>
      <c r="GS20" s="102"/>
      <c r="GT20" s="102"/>
      <c r="GU20" s="102"/>
      <c r="GV20" s="102"/>
      <c r="GW20" s="102"/>
      <c r="GX20" s="102"/>
      <c r="GY20" s="102"/>
      <c r="GZ20" s="102"/>
      <c r="HA20" s="102"/>
      <c r="HB20" s="102"/>
      <c r="HC20" s="102"/>
      <c r="HD20" s="102"/>
      <c r="HE20" s="102"/>
      <c r="HF20" s="102"/>
      <c r="HG20" s="102"/>
      <c r="HH20" s="102"/>
      <c r="HI20" s="102"/>
      <c r="HJ20" s="102"/>
      <c r="HK20" s="102"/>
      <c r="HL20" s="102"/>
      <c r="HM20" s="102"/>
      <c r="HN20" s="102"/>
      <c r="HO20" s="102"/>
      <c r="HP20" s="102"/>
      <c r="HQ20" s="102"/>
      <c r="HR20" s="102"/>
      <c r="HS20" s="102"/>
      <c r="HT20" s="102"/>
      <c r="HU20" s="102"/>
      <c r="HV20" s="102"/>
      <c r="HW20" s="102"/>
      <c r="HX20" s="102"/>
      <c r="HY20" s="102"/>
      <c r="HZ20" s="102"/>
      <c r="IA20" s="102"/>
      <c r="IB20" s="102"/>
      <c r="IC20" s="102"/>
      <c r="ID20" s="102"/>
      <c r="IE20" s="102"/>
      <c r="IF20" s="102"/>
      <c r="IG20" s="102"/>
      <c r="IH20" s="102"/>
    </row>
    <row r="21" spans="1:242" s="103" customFormat="1" ht="47.25" hidden="1">
      <c r="A21" s="202"/>
      <c r="B21" s="200"/>
      <c r="C21" s="109" t="s">
        <v>75</v>
      </c>
      <c r="D21" s="109" t="s">
        <v>76</v>
      </c>
      <c r="E21" s="109" t="s">
        <v>77</v>
      </c>
      <c r="F21" s="109" t="s">
        <v>50</v>
      </c>
      <c r="G21" s="109" t="s">
        <v>103</v>
      </c>
      <c r="H21" s="110"/>
      <c r="I21" s="102"/>
      <c r="J21" s="102"/>
      <c r="K21" s="95"/>
      <c r="L21" s="95"/>
      <c r="M21" s="95"/>
      <c r="N21" s="95"/>
      <c r="O21" s="95"/>
      <c r="P21" s="95"/>
      <c r="Q21" s="95"/>
      <c r="R21" s="95"/>
      <c r="S21" s="95"/>
      <c r="T21" s="95"/>
      <c r="U21" s="95"/>
      <c r="V21" s="95"/>
      <c r="W21" s="95"/>
      <c r="X21" s="95"/>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c r="DY21" s="102"/>
      <c r="DZ21" s="102"/>
      <c r="EA21" s="102"/>
      <c r="EB21" s="102"/>
      <c r="EC21" s="102"/>
      <c r="ED21" s="102"/>
      <c r="EE21" s="102"/>
      <c r="EF21" s="102"/>
      <c r="EG21" s="102"/>
      <c r="EH21" s="102"/>
      <c r="EI21" s="102"/>
      <c r="EJ21" s="102"/>
      <c r="EK21" s="102"/>
      <c r="EL21" s="102"/>
      <c r="EM21" s="102"/>
      <c r="EN21" s="102"/>
      <c r="EO21" s="102"/>
      <c r="EP21" s="102"/>
      <c r="EQ21" s="102"/>
      <c r="ER21" s="102"/>
      <c r="ES21" s="102"/>
      <c r="ET21" s="102"/>
      <c r="EU21" s="102"/>
      <c r="EV21" s="102"/>
      <c r="EW21" s="102"/>
      <c r="EX21" s="102"/>
      <c r="EY21" s="102"/>
      <c r="EZ21" s="102"/>
      <c r="FA21" s="102"/>
      <c r="FB21" s="102"/>
      <c r="FC21" s="102"/>
      <c r="FD21" s="102"/>
      <c r="FE21" s="102"/>
      <c r="FF21" s="102"/>
      <c r="FG21" s="102"/>
      <c r="FH21" s="102"/>
      <c r="FI21" s="102"/>
      <c r="FJ21" s="102"/>
      <c r="FK21" s="102"/>
      <c r="FL21" s="102"/>
      <c r="FM21" s="102"/>
      <c r="FN21" s="102"/>
      <c r="FO21" s="102"/>
      <c r="FP21" s="102"/>
      <c r="FQ21" s="102"/>
      <c r="FR21" s="102"/>
      <c r="FS21" s="102"/>
      <c r="FT21" s="102"/>
      <c r="FU21" s="102"/>
      <c r="FV21" s="102"/>
      <c r="FW21" s="102"/>
      <c r="FX21" s="102"/>
      <c r="FY21" s="102"/>
      <c r="FZ21" s="102"/>
      <c r="GA21" s="102"/>
      <c r="GB21" s="102"/>
      <c r="GC21" s="102"/>
      <c r="GD21" s="102"/>
      <c r="GE21" s="102"/>
      <c r="GF21" s="102"/>
      <c r="GG21" s="102"/>
      <c r="GH21" s="102"/>
      <c r="GI21" s="102"/>
      <c r="GJ21" s="102"/>
      <c r="GK21" s="102"/>
      <c r="GL21" s="102"/>
      <c r="GM21" s="102"/>
      <c r="GN21" s="102"/>
      <c r="GO21" s="102"/>
      <c r="GP21" s="102"/>
      <c r="GQ21" s="102"/>
      <c r="GR21" s="102"/>
      <c r="GS21" s="102"/>
      <c r="GT21" s="102"/>
      <c r="GU21" s="102"/>
      <c r="GV21" s="102"/>
      <c r="GW21" s="102"/>
      <c r="GX21" s="102"/>
      <c r="GY21" s="102"/>
      <c r="GZ21" s="102"/>
      <c r="HA21" s="102"/>
      <c r="HB21" s="102"/>
      <c r="HC21" s="102"/>
      <c r="HD21" s="102"/>
      <c r="HE21" s="102"/>
      <c r="HF21" s="102"/>
      <c r="HG21" s="102"/>
      <c r="HH21" s="102"/>
      <c r="HI21" s="102"/>
      <c r="HJ21" s="102"/>
      <c r="HK21" s="102"/>
      <c r="HL21" s="102"/>
      <c r="HM21" s="102"/>
      <c r="HN21" s="102"/>
      <c r="HO21" s="102"/>
      <c r="HP21" s="102"/>
      <c r="HQ21" s="102"/>
      <c r="HR21" s="102"/>
      <c r="HS21" s="102"/>
      <c r="HT21" s="102"/>
      <c r="HU21" s="102"/>
      <c r="HV21" s="102"/>
      <c r="HW21" s="102"/>
      <c r="HX21" s="102"/>
      <c r="HY21" s="102"/>
      <c r="HZ21" s="102"/>
      <c r="IA21" s="102"/>
      <c r="IB21" s="102"/>
      <c r="IC21" s="102"/>
      <c r="ID21" s="102"/>
      <c r="IE21" s="102"/>
      <c r="IF21" s="102"/>
      <c r="IG21" s="102"/>
      <c r="IH21" s="102"/>
    </row>
    <row r="22" spans="1:242" s="103" customFormat="1" ht="15.75" hidden="1">
      <c r="A22" s="111">
        <v>1</v>
      </c>
      <c r="B22" s="112">
        <f aca="true" t="shared" si="0" ref="B22:B33">IF(A22&gt;$E$7,0,sumkred2)</f>
        <v>1000</v>
      </c>
      <c r="C22" s="113">
        <f>IF(data2=1,(B22*PROC2/366)*30,(IF(B23=0,B22*PROC2/366*strok2,0)))</f>
        <v>5.737704918032787</v>
      </c>
      <c r="D22" s="134">
        <f>IF(C22&gt;0,C22*(100%-$D$10),0)</f>
        <v>4.618852459016392</v>
      </c>
      <c r="E22" s="112">
        <f>IF(B23&gt;0,D22,B22+D22)</f>
        <v>4.618852459016392</v>
      </c>
      <c r="F22" s="114">
        <f ca="1">TODAY()</f>
        <v>44092</v>
      </c>
      <c r="G22" s="112">
        <f>D22</f>
        <v>4.618852459016392</v>
      </c>
      <c r="H22" s="110"/>
      <c r="I22" s="102"/>
      <c r="J22" s="102"/>
      <c r="K22" s="97"/>
      <c r="L22" s="97"/>
      <c r="M22" s="97"/>
      <c r="N22" s="97"/>
      <c r="O22" s="97"/>
      <c r="P22" s="97"/>
      <c r="Q22" s="97"/>
      <c r="R22" s="97"/>
      <c r="S22" s="97"/>
      <c r="T22" s="97"/>
      <c r="U22" s="97"/>
      <c r="V22" s="97"/>
      <c r="W22" s="97"/>
      <c r="X22" s="97"/>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c r="EO22" s="102"/>
      <c r="EP22" s="102"/>
      <c r="EQ22" s="102"/>
      <c r="ER22" s="102"/>
      <c r="ES22" s="102"/>
      <c r="ET22" s="102"/>
      <c r="EU22" s="102"/>
      <c r="EV22" s="102"/>
      <c r="EW22" s="102"/>
      <c r="EX22" s="102"/>
      <c r="EY22" s="102"/>
      <c r="EZ22" s="102"/>
      <c r="FA22" s="102"/>
      <c r="FB22" s="102"/>
      <c r="FC22" s="102"/>
      <c r="FD22" s="102"/>
      <c r="FE22" s="102"/>
      <c r="FF22" s="102"/>
      <c r="FG22" s="102"/>
      <c r="FH22" s="102"/>
      <c r="FI22" s="102"/>
      <c r="FJ22" s="102"/>
      <c r="FK22" s="102"/>
      <c r="FL22" s="102"/>
      <c r="FM22" s="102"/>
      <c r="FN22" s="102"/>
      <c r="FO22" s="102"/>
      <c r="FP22" s="102"/>
      <c r="FQ22" s="102"/>
      <c r="FR22" s="102"/>
      <c r="FS22" s="102"/>
      <c r="FT22" s="102"/>
      <c r="FU22" s="102"/>
      <c r="FV22" s="102"/>
      <c r="FW22" s="102"/>
      <c r="FX22" s="102"/>
      <c r="FY22" s="102"/>
      <c r="FZ22" s="102"/>
      <c r="GA22" s="102"/>
      <c r="GB22" s="102"/>
      <c r="GC22" s="102"/>
      <c r="GD22" s="102"/>
      <c r="GE22" s="102"/>
      <c r="GF22" s="102"/>
      <c r="GG22" s="102"/>
      <c r="GH22" s="102"/>
      <c r="GI22" s="102"/>
      <c r="GJ22" s="102"/>
      <c r="GK22" s="102"/>
      <c r="GL22" s="102"/>
      <c r="GM22" s="102"/>
      <c r="GN22" s="102"/>
      <c r="GO22" s="102"/>
      <c r="GP22" s="102"/>
      <c r="GQ22" s="102"/>
      <c r="GR22" s="102"/>
      <c r="GS22" s="102"/>
      <c r="GT22" s="102"/>
      <c r="GU22" s="102"/>
      <c r="GV22" s="102"/>
      <c r="GW22" s="102"/>
      <c r="GX22" s="102"/>
      <c r="GY22" s="102"/>
      <c r="GZ22" s="102"/>
      <c r="HA22" s="102"/>
      <c r="HB22" s="102"/>
      <c r="HC22" s="102"/>
      <c r="HD22" s="102"/>
      <c r="HE22" s="102"/>
      <c r="HF22" s="102"/>
      <c r="HG22" s="102"/>
      <c r="HH22" s="102"/>
      <c r="HI22" s="102"/>
      <c r="HJ22" s="102"/>
      <c r="HK22" s="102"/>
      <c r="HL22" s="102"/>
      <c r="HM22" s="102"/>
      <c r="HN22" s="102"/>
      <c r="HO22" s="102"/>
      <c r="HP22" s="102"/>
      <c r="HQ22" s="102"/>
      <c r="HR22" s="102"/>
      <c r="HS22" s="102"/>
      <c r="HT22" s="102"/>
      <c r="HU22" s="102"/>
      <c r="HV22" s="102"/>
      <c r="HW22" s="102"/>
      <c r="HX22" s="102"/>
      <c r="HY22" s="102"/>
      <c r="HZ22" s="102"/>
      <c r="IA22" s="102"/>
      <c r="IB22" s="102"/>
      <c r="IC22" s="102"/>
      <c r="ID22" s="102"/>
      <c r="IE22" s="102"/>
      <c r="IF22" s="102"/>
      <c r="IG22" s="102"/>
      <c r="IH22" s="102"/>
    </row>
    <row r="23" spans="1:242" s="103" customFormat="1" ht="15.75" hidden="1">
      <c r="A23" s="111">
        <v>2</v>
      </c>
      <c r="B23" s="112">
        <f t="shared" si="0"/>
        <v>1000</v>
      </c>
      <c r="C23" s="113">
        <f>IF(data2=1,(B23*E9/366)*30,(IF(B24=0,B23*E9/366*strok2,0)))</f>
        <v>6.147540983606557</v>
      </c>
      <c r="D23" s="134">
        <f aca="true" t="shared" si="1" ref="D23:D33">IF(C23&gt;0,C23*(100%-$D$10),0)</f>
        <v>4.948770491803279</v>
      </c>
      <c r="E23" s="112">
        <f>IF(B24&gt;0,D23,B23+D23)</f>
        <v>4.948770491803279</v>
      </c>
      <c r="F23" s="114">
        <f>_XLL.ДАТАМЕС(F22,1)</f>
        <v>44122</v>
      </c>
      <c r="G23" s="112">
        <f>D23</f>
        <v>4.948770491803279</v>
      </c>
      <c r="H23" s="110"/>
      <c r="I23" s="102"/>
      <c r="J23" s="102"/>
      <c r="K23" s="97"/>
      <c r="L23" s="97"/>
      <c r="M23" s="97"/>
      <c r="N23" s="97"/>
      <c r="O23" s="97"/>
      <c r="P23" s="97"/>
      <c r="Q23" s="97"/>
      <c r="R23" s="97"/>
      <c r="S23" s="97"/>
      <c r="T23" s="97"/>
      <c r="U23" s="97"/>
      <c r="V23" s="97"/>
      <c r="W23" s="97"/>
      <c r="X23" s="97"/>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c r="DY23" s="102"/>
      <c r="DZ23" s="102"/>
      <c r="EA23" s="102"/>
      <c r="EB23" s="102"/>
      <c r="EC23" s="102"/>
      <c r="ED23" s="102"/>
      <c r="EE23" s="102"/>
      <c r="EF23" s="102"/>
      <c r="EG23" s="102"/>
      <c r="EH23" s="102"/>
      <c r="EI23" s="102"/>
      <c r="EJ23" s="102"/>
      <c r="EK23" s="102"/>
      <c r="EL23" s="102"/>
      <c r="EM23" s="102"/>
      <c r="EN23" s="102"/>
      <c r="EO23" s="102"/>
      <c r="EP23" s="102"/>
      <c r="EQ23" s="102"/>
      <c r="ER23" s="102"/>
      <c r="ES23" s="102"/>
      <c r="ET23" s="102"/>
      <c r="EU23" s="102"/>
      <c r="EV23" s="102"/>
      <c r="EW23" s="102"/>
      <c r="EX23" s="102"/>
      <c r="EY23" s="102"/>
      <c r="EZ23" s="102"/>
      <c r="FA23" s="102"/>
      <c r="FB23" s="102"/>
      <c r="FC23" s="102"/>
      <c r="FD23" s="102"/>
      <c r="FE23" s="102"/>
      <c r="FF23" s="102"/>
      <c r="FG23" s="102"/>
      <c r="FH23" s="102"/>
      <c r="FI23" s="102"/>
      <c r="FJ23" s="102"/>
      <c r="FK23" s="102"/>
      <c r="FL23" s="102"/>
      <c r="FM23" s="102"/>
      <c r="FN23" s="102"/>
      <c r="FO23" s="102"/>
      <c r="FP23" s="102"/>
      <c r="FQ23" s="102"/>
      <c r="FR23" s="102"/>
      <c r="FS23" s="102"/>
      <c r="FT23" s="102"/>
      <c r="FU23" s="102"/>
      <c r="FV23" s="102"/>
      <c r="FW23" s="102"/>
      <c r="FX23" s="102"/>
      <c r="FY23" s="102"/>
      <c r="FZ23" s="102"/>
      <c r="GA23" s="102"/>
      <c r="GB23" s="102"/>
      <c r="GC23" s="102"/>
      <c r="GD23" s="102"/>
      <c r="GE23" s="102"/>
      <c r="GF23" s="102"/>
      <c r="GG23" s="102"/>
      <c r="GH23" s="102"/>
      <c r="GI23" s="102"/>
      <c r="GJ23" s="102"/>
      <c r="GK23" s="102"/>
      <c r="GL23" s="102"/>
      <c r="GM23" s="102"/>
      <c r="GN23" s="102"/>
      <c r="GO23" s="102"/>
      <c r="GP23" s="102"/>
      <c r="GQ23" s="102"/>
      <c r="GR23" s="102"/>
      <c r="GS23" s="102"/>
      <c r="GT23" s="102"/>
      <c r="GU23" s="102"/>
      <c r="GV23" s="102"/>
      <c r="GW23" s="102"/>
      <c r="GX23" s="102"/>
      <c r="GY23" s="102"/>
      <c r="GZ23" s="102"/>
      <c r="HA23" s="102"/>
      <c r="HB23" s="102"/>
      <c r="HC23" s="102"/>
      <c r="HD23" s="102"/>
      <c r="HE23" s="102"/>
      <c r="HF23" s="102"/>
      <c r="HG23" s="102"/>
      <c r="HH23" s="102"/>
      <c r="HI23" s="102"/>
      <c r="HJ23" s="102"/>
      <c r="HK23" s="102"/>
      <c r="HL23" s="102"/>
      <c r="HM23" s="102"/>
      <c r="HN23" s="102"/>
      <c r="HO23" s="102"/>
      <c r="HP23" s="102"/>
      <c r="HQ23" s="102"/>
      <c r="HR23" s="102"/>
      <c r="HS23" s="102"/>
      <c r="HT23" s="102"/>
      <c r="HU23" s="102"/>
      <c r="HV23" s="102"/>
      <c r="HW23" s="102"/>
      <c r="HX23" s="102"/>
      <c r="HY23" s="102"/>
      <c r="HZ23" s="102"/>
      <c r="IA23" s="102"/>
      <c r="IB23" s="102"/>
      <c r="IC23" s="102"/>
      <c r="ID23" s="102"/>
      <c r="IE23" s="102"/>
      <c r="IF23" s="102"/>
      <c r="IG23" s="102"/>
      <c r="IH23" s="102"/>
    </row>
    <row r="24" spans="1:242" s="103" customFormat="1" ht="15.75" hidden="1">
      <c r="A24" s="111">
        <v>3</v>
      </c>
      <c r="B24" s="112">
        <f t="shared" si="0"/>
        <v>1000</v>
      </c>
      <c r="C24" s="113">
        <f>IF(data2=1,(B24*F9/366)*30,(IF(B25=0,B24*F9/366*strok2,0)))</f>
        <v>6.557377049180328</v>
      </c>
      <c r="D24" s="134">
        <f t="shared" si="1"/>
        <v>5.278688524590164</v>
      </c>
      <c r="E24" s="112">
        <f>IF(B25&gt;0,D24,B24+D24)</f>
        <v>5.278688524590164</v>
      </c>
      <c r="F24" s="114">
        <f>_XLL.ДАТАМЕС(F23,1)</f>
        <v>44153</v>
      </c>
      <c r="G24" s="112">
        <f>D24</f>
        <v>5.278688524590164</v>
      </c>
      <c r="H24" s="110"/>
      <c r="I24" s="102"/>
      <c r="J24" s="102"/>
      <c r="K24" s="97"/>
      <c r="L24" s="97"/>
      <c r="M24" s="97"/>
      <c r="N24" s="97"/>
      <c r="O24" s="97"/>
      <c r="P24" s="97"/>
      <c r="Q24" s="97"/>
      <c r="R24" s="97"/>
      <c r="S24" s="97"/>
      <c r="T24" s="97"/>
      <c r="U24" s="97"/>
      <c r="V24" s="97"/>
      <c r="W24" s="97"/>
      <c r="X24" s="97"/>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c r="DY24" s="102"/>
      <c r="DZ24" s="102"/>
      <c r="EA24" s="102"/>
      <c r="EB24" s="102"/>
      <c r="EC24" s="102"/>
      <c r="ED24" s="102"/>
      <c r="EE24" s="102"/>
      <c r="EF24" s="102"/>
      <c r="EG24" s="102"/>
      <c r="EH24" s="102"/>
      <c r="EI24" s="102"/>
      <c r="EJ24" s="102"/>
      <c r="EK24" s="102"/>
      <c r="EL24" s="102"/>
      <c r="EM24" s="102"/>
      <c r="EN24" s="102"/>
      <c r="EO24" s="102"/>
      <c r="EP24" s="102"/>
      <c r="EQ24" s="102"/>
      <c r="ER24" s="102"/>
      <c r="ES24" s="102"/>
      <c r="ET24" s="102"/>
      <c r="EU24" s="102"/>
      <c r="EV24" s="102"/>
      <c r="EW24" s="102"/>
      <c r="EX24" s="102"/>
      <c r="EY24" s="102"/>
      <c r="EZ24" s="102"/>
      <c r="FA24" s="102"/>
      <c r="FB24" s="102"/>
      <c r="FC24" s="102"/>
      <c r="FD24" s="102"/>
      <c r="FE24" s="102"/>
      <c r="FF24" s="102"/>
      <c r="FG24" s="102"/>
      <c r="FH24" s="102"/>
      <c r="FI24" s="102"/>
      <c r="FJ24" s="102"/>
      <c r="FK24" s="102"/>
      <c r="FL24" s="102"/>
      <c r="FM24" s="102"/>
      <c r="FN24" s="102"/>
      <c r="FO24" s="102"/>
      <c r="FP24" s="102"/>
      <c r="FQ24" s="102"/>
      <c r="FR24" s="102"/>
      <c r="FS24" s="102"/>
      <c r="FT24" s="102"/>
      <c r="FU24" s="102"/>
      <c r="FV24" s="102"/>
      <c r="FW24" s="102"/>
      <c r="FX24" s="102"/>
      <c r="FY24" s="102"/>
      <c r="FZ24" s="102"/>
      <c r="GA24" s="102"/>
      <c r="GB24" s="102"/>
      <c r="GC24" s="102"/>
      <c r="GD24" s="102"/>
      <c r="GE24" s="102"/>
      <c r="GF24" s="102"/>
      <c r="GG24" s="102"/>
      <c r="GH24" s="102"/>
      <c r="GI24" s="102"/>
      <c r="GJ24" s="102"/>
      <c r="GK24" s="102"/>
      <c r="GL24" s="102"/>
      <c r="GM24" s="102"/>
      <c r="GN24" s="102"/>
      <c r="GO24" s="102"/>
      <c r="GP24" s="102"/>
      <c r="GQ24" s="102"/>
      <c r="GR24" s="102"/>
      <c r="GS24" s="102"/>
      <c r="GT24" s="102"/>
      <c r="GU24" s="102"/>
      <c r="GV24" s="102"/>
      <c r="GW24" s="102"/>
      <c r="GX24" s="102"/>
      <c r="GY24" s="102"/>
      <c r="GZ24" s="102"/>
      <c r="HA24" s="102"/>
      <c r="HB24" s="102"/>
      <c r="HC24" s="102"/>
      <c r="HD24" s="102"/>
      <c r="HE24" s="102"/>
      <c r="HF24" s="102"/>
      <c r="HG24" s="102"/>
      <c r="HH24" s="102"/>
      <c r="HI24" s="102"/>
      <c r="HJ24" s="102"/>
      <c r="HK24" s="102"/>
      <c r="HL24" s="102"/>
      <c r="HM24" s="102"/>
      <c r="HN24" s="102"/>
      <c r="HO24" s="102"/>
      <c r="HP24" s="102"/>
      <c r="HQ24" s="102"/>
      <c r="HR24" s="102"/>
      <c r="HS24" s="102"/>
      <c r="HT24" s="102"/>
      <c r="HU24" s="102"/>
      <c r="HV24" s="102"/>
      <c r="HW24" s="102"/>
      <c r="HX24" s="102"/>
      <c r="HY24" s="102"/>
      <c r="HZ24" s="102"/>
      <c r="IA24" s="102"/>
      <c r="IB24" s="102"/>
      <c r="IC24" s="102"/>
      <c r="ID24" s="102"/>
      <c r="IE24" s="102"/>
      <c r="IF24" s="102"/>
      <c r="IG24" s="102"/>
      <c r="IH24" s="102"/>
    </row>
    <row r="25" spans="1:242" s="103" customFormat="1" ht="15.75" hidden="1">
      <c r="A25" s="111">
        <v>4</v>
      </c>
      <c r="B25" s="112">
        <f t="shared" si="0"/>
        <v>1000</v>
      </c>
      <c r="C25" s="113">
        <f>IF(data2=1,(B25*G9/366)*30,(IF(B26=0,B25*G9/366*strok2,0)))</f>
        <v>6.967213114754099</v>
      </c>
      <c r="D25" s="134">
        <f t="shared" si="1"/>
        <v>5.608606557377049</v>
      </c>
      <c r="E25" s="112">
        <f aca="true" t="shared" si="2" ref="E25:E33">IF(B26&gt;0,D25,B25+D25)</f>
        <v>5.608606557377049</v>
      </c>
      <c r="F25" s="114">
        <f>_XLL.ДАТАМЕС(F24,1)</f>
        <v>44183</v>
      </c>
      <c r="G25" s="112">
        <f>D25</f>
        <v>5.608606557377049</v>
      </c>
      <c r="H25" s="110"/>
      <c r="I25" s="102"/>
      <c r="J25" s="102"/>
      <c r="K25" s="97"/>
      <c r="L25" s="97"/>
      <c r="M25" s="97"/>
      <c r="N25" s="97"/>
      <c r="O25" s="97"/>
      <c r="P25" s="97"/>
      <c r="Q25" s="97"/>
      <c r="R25" s="97"/>
      <c r="S25" s="97"/>
      <c r="T25" s="97"/>
      <c r="U25" s="97"/>
      <c r="V25" s="97"/>
      <c r="W25" s="97"/>
      <c r="X25" s="97"/>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c r="FC25" s="102"/>
      <c r="FD25" s="102"/>
      <c r="FE25" s="102"/>
      <c r="FF25" s="102"/>
      <c r="FG25" s="102"/>
      <c r="FH25" s="102"/>
      <c r="FI25" s="102"/>
      <c r="FJ25" s="102"/>
      <c r="FK25" s="102"/>
      <c r="FL25" s="102"/>
      <c r="FM25" s="102"/>
      <c r="FN25" s="102"/>
      <c r="FO25" s="102"/>
      <c r="FP25" s="102"/>
      <c r="FQ25" s="102"/>
      <c r="FR25" s="102"/>
      <c r="FS25" s="102"/>
      <c r="FT25" s="102"/>
      <c r="FU25" s="102"/>
      <c r="FV25" s="102"/>
      <c r="FW25" s="102"/>
      <c r="FX25" s="102"/>
      <c r="FY25" s="102"/>
      <c r="FZ25" s="102"/>
      <c r="GA25" s="102"/>
      <c r="GB25" s="102"/>
      <c r="GC25" s="102"/>
      <c r="GD25" s="102"/>
      <c r="GE25" s="102"/>
      <c r="GF25" s="102"/>
      <c r="GG25" s="102"/>
      <c r="GH25" s="102"/>
      <c r="GI25" s="102"/>
      <c r="GJ25" s="102"/>
      <c r="GK25" s="102"/>
      <c r="GL25" s="102"/>
      <c r="GM25" s="102"/>
      <c r="GN25" s="102"/>
      <c r="GO25" s="102"/>
      <c r="GP25" s="102"/>
      <c r="GQ25" s="102"/>
      <c r="GR25" s="102"/>
      <c r="GS25" s="102"/>
      <c r="GT25" s="102"/>
      <c r="GU25" s="102"/>
      <c r="GV25" s="102"/>
      <c r="GW25" s="102"/>
      <c r="GX25" s="102"/>
      <c r="GY25" s="102"/>
      <c r="GZ25" s="102"/>
      <c r="HA25" s="102"/>
      <c r="HB25" s="102"/>
      <c r="HC25" s="102"/>
      <c r="HD25" s="102"/>
      <c r="HE25" s="102"/>
      <c r="HF25" s="102"/>
      <c r="HG25" s="102"/>
      <c r="HH25" s="102"/>
      <c r="HI25" s="102"/>
      <c r="HJ25" s="102"/>
      <c r="HK25" s="102"/>
      <c r="HL25" s="102"/>
      <c r="HM25" s="102"/>
      <c r="HN25" s="102"/>
      <c r="HO25" s="102"/>
      <c r="HP25" s="102"/>
      <c r="HQ25" s="102"/>
      <c r="HR25" s="102"/>
      <c r="HS25" s="102"/>
      <c r="HT25" s="102"/>
      <c r="HU25" s="102"/>
      <c r="HV25" s="102"/>
      <c r="HW25" s="102"/>
      <c r="HX25" s="102"/>
      <c r="HY25" s="102"/>
      <c r="HZ25" s="102"/>
      <c r="IA25" s="102"/>
      <c r="IB25" s="102"/>
      <c r="IC25" s="102"/>
      <c r="ID25" s="102"/>
      <c r="IE25" s="102"/>
      <c r="IF25" s="102"/>
      <c r="IG25" s="102"/>
      <c r="IH25" s="102"/>
    </row>
    <row r="26" spans="1:242" s="103" customFormat="1" ht="15.75" hidden="1">
      <c r="A26" s="111">
        <v>5</v>
      </c>
      <c r="B26" s="112">
        <f t="shared" si="0"/>
        <v>1000</v>
      </c>
      <c r="C26" s="113">
        <f>IF(data2=1,(B26*H9/366)*30,(IF(B27=0,B26*H9/366*strok2,0)))</f>
        <v>7.377049180327869</v>
      </c>
      <c r="D26" s="134">
        <f t="shared" si="1"/>
        <v>5.938524590163934</v>
      </c>
      <c r="E26" s="112">
        <f t="shared" si="2"/>
        <v>5.938524590163934</v>
      </c>
      <c r="F26" s="114">
        <f>_XLL.ДАТАМЕС(F25,1)</f>
        <v>44214</v>
      </c>
      <c r="G26" s="112">
        <f>D26</f>
        <v>5.938524590163934</v>
      </c>
      <c r="H26" s="110"/>
      <c r="I26" s="102"/>
      <c r="J26" s="102"/>
      <c r="K26" s="97"/>
      <c r="L26" s="97"/>
      <c r="M26" s="97"/>
      <c r="N26" s="97"/>
      <c r="O26" s="97"/>
      <c r="P26" s="97"/>
      <c r="Q26" s="97"/>
      <c r="R26" s="97"/>
      <c r="S26" s="97"/>
      <c r="T26" s="97"/>
      <c r="U26" s="97"/>
      <c r="V26" s="97"/>
      <c r="W26" s="97"/>
      <c r="X26" s="97"/>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c r="DX26" s="102"/>
      <c r="DY26" s="102"/>
      <c r="DZ26" s="102"/>
      <c r="EA26" s="102"/>
      <c r="EB26" s="102"/>
      <c r="EC26" s="102"/>
      <c r="ED26" s="102"/>
      <c r="EE26" s="102"/>
      <c r="EF26" s="102"/>
      <c r="EG26" s="102"/>
      <c r="EH26" s="102"/>
      <c r="EI26" s="102"/>
      <c r="EJ26" s="102"/>
      <c r="EK26" s="102"/>
      <c r="EL26" s="102"/>
      <c r="EM26" s="102"/>
      <c r="EN26" s="102"/>
      <c r="EO26" s="102"/>
      <c r="EP26" s="102"/>
      <c r="EQ26" s="102"/>
      <c r="ER26" s="102"/>
      <c r="ES26" s="102"/>
      <c r="ET26" s="102"/>
      <c r="EU26" s="102"/>
      <c r="EV26" s="102"/>
      <c r="EW26" s="102"/>
      <c r="EX26" s="102"/>
      <c r="EY26" s="102"/>
      <c r="EZ26" s="102"/>
      <c r="FA26" s="102"/>
      <c r="FB26" s="102"/>
      <c r="FC26" s="102"/>
      <c r="FD26" s="102"/>
      <c r="FE26" s="102"/>
      <c r="FF26" s="102"/>
      <c r="FG26" s="102"/>
      <c r="FH26" s="102"/>
      <c r="FI26" s="102"/>
      <c r="FJ26" s="102"/>
      <c r="FK26" s="102"/>
      <c r="FL26" s="102"/>
      <c r="FM26" s="102"/>
      <c r="FN26" s="102"/>
      <c r="FO26" s="102"/>
      <c r="FP26" s="102"/>
      <c r="FQ26" s="102"/>
      <c r="FR26" s="102"/>
      <c r="FS26" s="102"/>
      <c r="FT26" s="102"/>
      <c r="FU26" s="102"/>
      <c r="FV26" s="102"/>
      <c r="FW26" s="102"/>
      <c r="FX26" s="102"/>
      <c r="FY26" s="102"/>
      <c r="FZ26" s="102"/>
      <c r="GA26" s="102"/>
      <c r="GB26" s="102"/>
      <c r="GC26" s="102"/>
      <c r="GD26" s="102"/>
      <c r="GE26" s="102"/>
      <c r="GF26" s="102"/>
      <c r="GG26" s="102"/>
      <c r="GH26" s="102"/>
      <c r="GI26" s="102"/>
      <c r="GJ26" s="102"/>
      <c r="GK26" s="102"/>
      <c r="GL26" s="102"/>
      <c r="GM26" s="102"/>
      <c r="GN26" s="102"/>
      <c r="GO26" s="102"/>
      <c r="GP26" s="102"/>
      <c r="GQ26" s="102"/>
      <c r="GR26" s="102"/>
      <c r="GS26" s="102"/>
      <c r="GT26" s="102"/>
      <c r="GU26" s="102"/>
      <c r="GV26" s="102"/>
      <c r="GW26" s="102"/>
      <c r="GX26" s="102"/>
      <c r="GY26" s="102"/>
      <c r="GZ26" s="102"/>
      <c r="HA26" s="102"/>
      <c r="HB26" s="102"/>
      <c r="HC26" s="102"/>
      <c r="HD26" s="102"/>
      <c r="HE26" s="102"/>
      <c r="HF26" s="102"/>
      <c r="HG26" s="102"/>
      <c r="HH26" s="102"/>
      <c r="HI26" s="102"/>
      <c r="HJ26" s="102"/>
      <c r="HK26" s="102"/>
      <c r="HL26" s="102"/>
      <c r="HM26" s="102"/>
      <c r="HN26" s="102"/>
      <c r="HO26" s="102"/>
      <c r="HP26" s="102"/>
      <c r="HQ26" s="102"/>
      <c r="HR26" s="102"/>
      <c r="HS26" s="102"/>
      <c r="HT26" s="102"/>
      <c r="HU26" s="102"/>
      <c r="HV26" s="102"/>
      <c r="HW26" s="102"/>
      <c r="HX26" s="102"/>
      <c r="HY26" s="102"/>
      <c r="HZ26" s="102"/>
      <c r="IA26" s="102"/>
      <c r="IB26" s="102"/>
      <c r="IC26" s="102"/>
      <c r="ID26" s="102"/>
      <c r="IE26" s="102"/>
      <c r="IF26" s="102"/>
      <c r="IG26" s="102"/>
      <c r="IH26" s="102"/>
    </row>
    <row r="27" spans="1:242" s="103" customFormat="1" ht="15.75" hidden="1">
      <c r="A27" s="111">
        <v>6</v>
      </c>
      <c r="B27" s="112">
        <f t="shared" si="0"/>
        <v>1000</v>
      </c>
      <c r="C27" s="113">
        <f>IF(data2=1,(B27*I9/366)*30,(IF(B28=0,B27*I9/366*strok2,0)))</f>
        <v>7.786885245901639</v>
      </c>
      <c r="D27" s="134">
        <f t="shared" si="1"/>
        <v>6.268442622950819</v>
      </c>
      <c r="E27" s="112">
        <f t="shared" si="2"/>
        <v>1006.2684426229508</v>
      </c>
      <c r="F27" s="114">
        <f>_XLL.ДАТАМЕС(F26,1)</f>
        <v>44245</v>
      </c>
      <c r="G27" s="112">
        <f>D27</f>
        <v>6.268442622950819</v>
      </c>
      <c r="H27" s="110"/>
      <c r="I27" s="102"/>
      <c r="J27" s="102"/>
      <c r="K27" s="97"/>
      <c r="L27" s="97"/>
      <c r="M27" s="97"/>
      <c r="N27" s="97"/>
      <c r="O27" s="97"/>
      <c r="P27" s="97"/>
      <c r="Q27" s="97"/>
      <c r="R27" s="97"/>
      <c r="S27" s="97"/>
      <c r="T27" s="97"/>
      <c r="U27" s="97"/>
      <c r="V27" s="97"/>
      <c r="W27" s="97"/>
      <c r="X27" s="97"/>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c r="DY27" s="102"/>
      <c r="DZ27" s="102"/>
      <c r="EA27" s="102"/>
      <c r="EB27" s="102"/>
      <c r="EC27" s="102"/>
      <c r="ED27" s="102"/>
      <c r="EE27" s="102"/>
      <c r="EF27" s="102"/>
      <c r="EG27" s="102"/>
      <c r="EH27" s="102"/>
      <c r="EI27" s="102"/>
      <c r="EJ27" s="102"/>
      <c r="EK27" s="102"/>
      <c r="EL27" s="102"/>
      <c r="EM27" s="102"/>
      <c r="EN27" s="102"/>
      <c r="EO27" s="102"/>
      <c r="EP27" s="102"/>
      <c r="EQ27" s="102"/>
      <c r="ER27" s="102"/>
      <c r="ES27" s="102"/>
      <c r="ET27" s="102"/>
      <c r="EU27" s="102"/>
      <c r="EV27" s="102"/>
      <c r="EW27" s="102"/>
      <c r="EX27" s="102"/>
      <c r="EY27" s="102"/>
      <c r="EZ27" s="102"/>
      <c r="FA27" s="102"/>
      <c r="FB27" s="102"/>
      <c r="FC27" s="102"/>
      <c r="FD27" s="102"/>
      <c r="FE27" s="102"/>
      <c r="FF27" s="102"/>
      <c r="FG27" s="102"/>
      <c r="FH27" s="102"/>
      <c r="FI27" s="102"/>
      <c r="FJ27" s="102"/>
      <c r="FK27" s="102"/>
      <c r="FL27" s="102"/>
      <c r="FM27" s="102"/>
      <c r="FN27" s="102"/>
      <c r="FO27" s="102"/>
      <c r="FP27" s="102"/>
      <c r="FQ27" s="102"/>
      <c r="FR27" s="102"/>
      <c r="FS27" s="102"/>
      <c r="FT27" s="102"/>
      <c r="FU27" s="102"/>
      <c r="FV27" s="102"/>
      <c r="FW27" s="102"/>
      <c r="FX27" s="102"/>
      <c r="FY27" s="102"/>
      <c r="FZ27" s="102"/>
      <c r="GA27" s="102"/>
      <c r="GB27" s="102"/>
      <c r="GC27" s="102"/>
      <c r="GD27" s="102"/>
      <c r="GE27" s="102"/>
      <c r="GF27" s="102"/>
      <c r="GG27" s="102"/>
      <c r="GH27" s="102"/>
      <c r="GI27" s="102"/>
      <c r="GJ27" s="102"/>
      <c r="GK27" s="102"/>
      <c r="GL27" s="102"/>
      <c r="GM27" s="102"/>
      <c r="GN27" s="102"/>
      <c r="GO27" s="102"/>
      <c r="GP27" s="102"/>
      <c r="GQ27" s="102"/>
      <c r="GR27" s="102"/>
      <c r="GS27" s="102"/>
      <c r="GT27" s="102"/>
      <c r="GU27" s="102"/>
      <c r="GV27" s="102"/>
      <c r="GW27" s="102"/>
      <c r="GX27" s="102"/>
      <c r="GY27" s="102"/>
      <c r="GZ27" s="102"/>
      <c r="HA27" s="102"/>
      <c r="HB27" s="102"/>
      <c r="HC27" s="102"/>
      <c r="HD27" s="102"/>
      <c r="HE27" s="102"/>
      <c r="HF27" s="102"/>
      <c r="HG27" s="102"/>
      <c r="HH27" s="102"/>
      <c r="HI27" s="102"/>
      <c r="HJ27" s="102"/>
      <c r="HK27" s="102"/>
      <c r="HL27" s="102"/>
      <c r="HM27" s="102"/>
      <c r="HN27" s="102"/>
      <c r="HO27" s="102"/>
      <c r="HP27" s="102"/>
      <c r="HQ27" s="102"/>
      <c r="HR27" s="102"/>
      <c r="HS27" s="102"/>
      <c r="HT27" s="102"/>
      <c r="HU27" s="102"/>
      <c r="HV27" s="102"/>
      <c r="HW27" s="102"/>
      <c r="HX27" s="102"/>
      <c r="HY27" s="102"/>
      <c r="HZ27" s="102"/>
      <c r="IA27" s="102"/>
      <c r="IB27" s="102"/>
      <c r="IC27" s="102"/>
      <c r="ID27" s="102"/>
      <c r="IE27" s="102"/>
      <c r="IF27" s="102"/>
      <c r="IG27" s="102"/>
      <c r="IH27" s="102"/>
    </row>
    <row r="28" spans="1:242" s="103" customFormat="1" ht="14.25" customHeight="1" hidden="1">
      <c r="A28" s="111">
        <v>7</v>
      </c>
      <c r="B28" s="112">
        <f t="shared" si="0"/>
        <v>0</v>
      </c>
      <c r="C28" s="112">
        <f aca="true" t="shared" si="3" ref="C28:C33">IF(data2=1,(B28*PROC2/365)*30,(IF(B29=0,B28*PROC2/365*strok2,0)))</f>
        <v>0</v>
      </c>
      <c r="D28" s="134">
        <f t="shared" si="1"/>
        <v>0</v>
      </c>
      <c r="E28" s="112">
        <f t="shared" si="2"/>
        <v>0</v>
      </c>
      <c r="F28" s="112"/>
      <c r="G28" s="112"/>
      <c r="H28" s="110"/>
      <c r="I28" s="102"/>
      <c r="J28" s="102"/>
      <c r="K28" s="97"/>
      <c r="L28" s="97"/>
      <c r="M28" s="97"/>
      <c r="N28" s="97"/>
      <c r="O28" s="97"/>
      <c r="P28" s="97"/>
      <c r="Q28" s="97"/>
      <c r="R28" s="97"/>
      <c r="S28" s="97"/>
      <c r="T28" s="97"/>
      <c r="U28" s="97"/>
      <c r="V28" s="97"/>
      <c r="W28" s="97"/>
      <c r="X28" s="97"/>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c r="DX28" s="102"/>
      <c r="DY28" s="102"/>
      <c r="DZ28" s="102"/>
      <c r="EA28" s="102"/>
      <c r="EB28" s="102"/>
      <c r="EC28" s="102"/>
      <c r="ED28" s="102"/>
      <c r="EE28" s="102"/>
      <c r="EF28" s="102"/>
      <c r="EG28" s="102"/>
      <c r="EH28" s="102"/>
      <c r="EI28" s="102"/>
      <c r="EJ28" s="102"/>
      <c r="EK28" s="102"/>
      <c r="EL28" s="102"/>
      <c r="EM28" s="102"/>
      <c r="EN28" s="102"/>
      <c r="EO28" s="102"/>
      <c r="EP28" s="102"/>
      <c r="EQ28" s="102"/>
      <c r="ER28" s="102"/>
      <c r="ES28" s="102"/>
      <c r="ET28" s="102"/>
      <c r="EU28" s="102"/>
      <c r="EV28" s="102"/>
      <c r="EW28" s="102"/>
      <c r="EX28" s="102"/>
      <c r="EY28" s="102"/>
      <c r="EZ28" s="102"/>
      <c r="FA28" s="102"/>
      <c r="FB28" s="102"/>
      <c r="FC28" s="102"/>
      <c r="FD28" s="102"/>
      <c r="FE28" s="102"/>
      <c r="FF28" s="102"/>
      <c r="FG28" s="102"/>
      <c r="FH28" s="102"/>
      <c r="FI28" s="102"/>
      <c r="FJ28" s="102"/>
      <c r="FK28" s="102"/>
      <c r="FL28" s="102"/>
      <c r="FM28" s="102"/>
      <c r="FN28" s="102"/>
      <c r="FO28" s="102"/>
      <c r="FP28" s="102"/>
      <c r="FQ28" s="102"/>
      <c r="FR28" s="102"/>
      <c r="FS28" s="102"/>
      <c r="FT28" s="102"/>
      <c r="FU28" s="102"/>
      <c r="FV28" s="102"/>
      <c r="FW28" s="102"/>
      <c r="FX28" s="102"/>
      <c r="FY28" s="102"/>
      <c r="FZ28" s="102"/>
      <c r="GA28" s="102"/>
      <c r="GB28" s="102"/>
      <c r="GC28" s="102"/>
      <c r="GD28" s="102"/>
      <c r="GE28" s="102"/>
      <c r="GF28" s="102"/>
      <c r="GG28" s="102"/>
      <c r="GH28" s="102"/>
      <c r="GI28" s="102"/>
      <c r="GJ28" s="102"/>
      <c r="GK28" s="102"/>
      <c r="GL28" s="102"/>
      <c r="GM28" s="102"/>
      <c r="GN28" s="102"/>
      <c r="GO28" s="102"/>
      <c r="GP28" s="102"/>
      <c r="GQ28" s="102"/>
      <c r="GR28" s="102"/>
      <c r="GS28" s="102"/>
      <c r="GT28" s="102"/>
      <c r="GU28" s="102"/>
      <c r="GV28" s="102"/>
      <c r="GW28" s="102"/>
      <c r="GX28" s="102"/>
      <c r="GY28" s="102"/>
      <c r="GZ28" s="102"/>
      <c r="HA28" s="102"/>
      <c r="HB28" s="102"/>
      <c r="HC28" s="102"/>
      <c r="HD28" s="102"/>
      <c r="HE28" s="102"/>
      <c r="HF28" s="102"/>
      <c r="HG28" s="102"/>
      <c r="HH28" s="102"/>
      <c r="HI28" s="102"/>
      <c r="HJ28" s="102"/>
      <c r="HK28" s="102"/>
      <c r="HL28" s="102"/>
      <c r="HM28" s="102"/>
      <c r="HN28" s="102"/>
      <c r="HO28" s="102"/>
      <c r="HP28" s="102"/>
      <c r="HQ28" s="102"/>
      <c r="HR28" s="102"/>
      <c r="HS28" s="102"/>
      <c r="HT28" s="102"/>
      <c r="HU28" s="102"/>
      <c r="HV28" s="102"/>
      <c r="HW28" s="102"/>
      <c r="HX28" s="102"/>
      <c r="HY28" s="102"/>
      <c r="HZ28" s="102"/>
      <c r="IA28" s="102"/>
      <c r="IB28" s="102"/>
      <c r="IC28" s="102"/>
      <c r="ID28" s="102"/>
      <c r="IE28" s="102"/>
      <c r="IF28" s="102"/>
      <c r="IG28" s="102"/>
      <c r="IH28" s="102"/>
    </row>
    <row r="29" spans="1:242" s="103" customFormat="1" ht="15.75" hidden="1">
      <c r="A29" s="111">
        <v>8</v>
      </c>
      <c r="B29" s="112">
        <f t="shared" si="0"/>
        <v>0</v>
      </c>
      <c r="C29" s="112">
        <f t="shared" si="3"/>
        <v>0</v>
      </c>
      <c r="D29" s="134">
        <f t="shared" si="1"/>
        <v>0</v>
      </c>
      <c r="E29" s="112">
        <f t="shared" si="2"/>
        <v>0</v>
      </c>
      <c r="F29" s="112"/>
      <c r="G29" s="112"/>
      <c r="H29" s="110"/>
      <c r="I29" s="102"/>
      <c r="J29" s="102"/>
      <c r="K29" s="97"/>
      <c r="L29" s="97"/>
      <c r="M29" s="97"/>
      <c r="N29" s="97"/>
      <c r="O29" s="97"/>
      <c r="P29" s="97"/>
      <c r="Q29" s="97"/>
      <c r="R29" s="97"/>
      <c r="S29" s="97"/>
      <c r="T29" s="97"/>
      <c r="U29" s="97"/>
      <c r="V29" s="97"/>
      <c r="W29" s="97"/>
      <c r="X29" s="97"/>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c r="DH29" s="102"/>
      <c r="DI29" s="102"/>
      <c r="DJ29" s="102"/>
      <c r="DK29" s="102"/>
      <c r="DL29" s="102"/>
      <c r="DM29" s="102"/>
      <c r="DN29" s="102"/>
      <c r="DO29" s="102"/>
      <c r="DP29" s="102"/>
      <c r="DQ29" s="102"/>
      <c r="DR29" s="102"/>
      <c r="DS29" s="102"/>
      <c r="DT29" s="102"/>
      <c r="DU29" s="102"/>
      <c r="DV29" s="102"/>
      <c r="DW29" s="102"/>
      <c r="DX29" s="102"/>
      <c r="DY29" s="102"/>
      <c r="DZ29" s="102"/>
      <c r="EA29" s="102"/>
      <c r="EB29" s="102"/>
      <c r="EC29" s="102"/>
      <c r="ED29" s="102"/>
      <c r="EE29" s="102"/>
      <c r="EF29" s="102"/>
      <c r="EG29" s="102"/>
      <c r="EH29" s="102"/>
      <c r="EI29" s="102"/>
      <c r="EJ29" s="102"/>
      <c r="EK29" s="102"/>
      <c r="EL29" s="102"/>
      <c r="EM29" s="102"/>
      <c r="EN29" s="102"/>
      <c r="EO29" s="102"/>
      <c r="EP29" s="102"/>
      <c r="EQ29" s="102"/>
      <c r="ER29" s="102"/>
      <c r="ES29" s="102"/>
      <c r="ET29" s="102"/>
      <c r="EU29" s="102"/>
      <c r="EV29" s="102"/>
      <c r="EW29" s="102"/>
      <c r="EX29" s="102"/>
      <c r="EY29" s="102"/>
      <c r="EZ29" s="102"/>
      <c r="FA29" s="102"/>
      <c r="FB29" s="102"/>
      <c r="FC29" s="102"/>
      <c r="FD29" s="102"/>
      <c r="FE29" s="102"/>
      <c r="FF29" s="102"/>
      <c r="FG29" s="102"/>
      <c r="FH29" s="102"/>
      <c r="FI29" s="102"/>
      <c r="FJ29" s="102"/>
      <c r="FK29" s="102"/>
      <c r="FL29" s="102"/>
      <c r="FM29" s="102"/>
      <c r="FN29" s="102"/>
      <c r="FO29" s="102"/>
      <c r="FP29" s="102"/>
      <c r="FQ29" s="102"/>
      <c r="FR29" s="102"/>
      <c r="FS29" s="102"/>
      <c r="FT29" s="102"/>
      <c r="FU29" s="102"/>
      <c r="FV29" s="102"/>
      <c r="FW29" s="102"/>
      <c r="FX29" s="102"/>
      <c r="FY29" s="102"/>
      <c r="FZ29" s="102"/>
      <c r="GA29" s="102"/>
      <c r="GB29" s="102"/>
      <c r="GC29" s="102"/>
      <c r="GD29" s="102"/>
      <c r="GE29" s="102"/>
      <c r="GF29" s="102"/>
      <c r="GG29" s="102"/>
      <c r="GH29" s="102"/>
      <c r="GI29" s="102"/>
      <c r="GJ29" s="102"/>
      <c r="GK29" s="102"/>
      <c r="GL29" s="102"/>
      <c r="GM29" s="102"/>
      <c r="GN29" s="102"/>
      <c r="GO29" s="102"/>
      <c r="GP29" s="102"/>
      <c r="GQ29" s="102"/>
      <c r="GR29" s="102"/>
      <c r="GS29" s="102"/>
      <c r="GT29" s="102"/>
      <c r="GU29" s="102"/>
      <c r="GV29" s="102"/>
      <c r="GW29" s="102"/>
      <c r="GX29" s="102"/>
      <c r="GY29" s="102"/>
      <c r="GZ29" s="102"/>
      <c r="HA29" s="102"/>
      <c r="HB29" s="102"/>
      <c r="HC29" s="102"/>
      <c r="HD29" s="102"/>
      <c r="HE29" s="102"/>
      <c r="HF29" s="102"/>
      <c r="HG29" s="102"/>
      <c r="HH29" s="102"/>
      <c r="HI29" s="102"/>
      <c r="HJ29" s="102"/>
      <c r="HK29" s="102"/>
      <c r="HL29" s="102"/>
      <c r="HM29" s="102"/>
      <c r="HN29" s="102"/>
      <c r="HO29" s="102"/>
      <c r="HP29" s="102"/>
      <c r="HQ29" s="102"/>
      <c r="HR29" s="102"/>
      <c r="HS29" s="102"/>
      <c r="HT29" s="102"/>
      <c r="HU29" s="102"/>
      <c r="HV29" s="102"/>
      <c r="HW29" s="102"/>
      <c r="HX29" s="102"/>
      <c r="HY29" s="102"/>
      <c r="HZ29" s="102"/>
      <c r="IA29" s="102"/>
      <c r="IB29" s="102"/>
      <c r="IC29" s="102"/>
      <c r="ID29" s="102"/>
      <c r="IE29" s="102"/>
      <c r="IF29" s="102"/>
      <c r="IG29" s="102"/>
      <c r="IH29" s="102"/>
    </row>
    <row r="30" spans="1:242" s="103" customFormat="1" ht="15.75" hidden="1">
      <c r="A30" s="111">
        <v>9</v>
      </c>
      <c r="B30" s="112">
        <f t="shared" si="0"/>
        <v>0</v>
      </c>
      <c r="C30" s="112">
        <f t="shared" si="3"/>
        <v>0</v>
      </c>
      <c r="D30" s="134">
        <f t="shared" si="1"/>
        <v>0</v>
      </c>
      <c r="E30" s="112">
        <f>IF(B31&gt;0,D30,B30+D30)</f>
        <v>0</v>
      </c>
      <c r="F30" s="112"/>
      <c r="G30" s="112"/>
      <c r="H30" s="110"/>
      <c r="I30" s="102"/>
      <c r="J30" s="102"/>
      <c r="K30" s="97"/>
      <c r="L30" s="97"/>
      <c r="M30" s="97"/>
      <c r="N30" s="97"/>
      <c r="O30" s="97"/>
      <c r="P30" s="97"/>
      <c r="Q30" s="97"/>
      <c r="R30" s="97"/>
      <c r="S30" s="97"/>
      <c r="T30" s="97"/>
      <c r="U30" s="97"/>
      <c r="V30" s="97"/>
      <c r="W30" s="97"/>
      <c r="X30" s="97"/>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102"/>
      <c r="DI30" s="102"/>
      <c r="DJ30" s="102"/>
      <c r="DK30" s="102"/>
      <c r="DL30" s="102"/>
      <c r="DM30" s="102"/>
      <c r="DN30" s="102"/>
      <c r="DO30" s="102"/>
      <c r="DP30" s="102"/>
      <c r="DQ30" s="102"/>
      <c r="DR30" s="102"/>
      <c r="DS30" s="102"/>
      <c r="DT30" s="102"/>
      <c r="DU30" s="102"/>
      <c r="DV30" s="102"/>
      <c r="DW30" s="102"/>
      <c r="DX30" s="102"/>
      <c r="DY30" s="102"/>
      <c r="DZ30" s="102"/>
      <c r="EA30" s="102"/>
      <c r="EB30" s="102"/>
      <c r="EC30" s="102"/>
      <c r="ED30" s="102"/>
      <c r="EE30" s="102"/>
      <c r="EF30" s="102"/>
      <c r="EG30" s="102"/>
      <c r="EH30" s="102"/>
      <c r="EI30" s="102"/>
      <c r="EJ30" s="102"/>
      <c r="EK30" s="102"/>
      <c r="EL30" s="102"/>
      <c r="EM30" s="102"/>
      <c r="EN30" s="102"/>
      <c r="EO30" s="102"/>
      <c r="EP30" s="102"/>
      <c r="EQ30" s="102"/>
      <c r="ER30" s="102"/>
      <c r="ES30" s="102"/>
      <c r="ET30" s="102"/>
      <c r="EU30" s="102"/>
      <c r="EV30" s="102"/>
      <c r="EW30" s="102"/>
      <c r="EX30" s="102"/>
      <c r="EY30" s="102"/>
      <c r="EZ30" s="102"/>
      <c r="FA30" s="102"/>
      <c r="FB30" s="102"/>
      <c r="FC30" s="102"/>
      <c r="FD30" s="102"/>
      <c r="FE30" s="102"/>
      <c r="FF30" s="102"/>
      <c r="FG30" s="102"/>
      <c r="FH30" s="102"/>
      <c r="FI30" s="102"/>
      <c r="FJ30" s="102"/>
      <c r="FK30" s="102"/>
      <c r="FL30" s="102"/>
      <c r="FM30" s="102"/>
      <c r="FN30" s="102"/>
      <c r="FO30" s="102"/>
      <c r="FP30" s="102"/>
      <c r="FQ30" s="102"/>
      <c r="FR30" s="102"/>
      <c r="FS30" s="102"/>
      <c r="FT30" s="102"/>
      <c r="FU30" s="102"/>
      <c r="FV30" s="102"/>
      <c r="FW30" s="102"/>
      <c r="FX30" s="102"/>
      <c r="FY30" s="102"/>
      <c r="FZ30" s="102"/>
      <c r="GA30" s="102"/>
      <c r="GB30" s="102"/>
      <c r="GC30" s="102"/>
      <c r="GD30" s="102"/>
      <c r="GE30" s="102"/>
      <c r="GF30" s="102"/>
      <c r="GG30" s="102"/>
      <c r="GH30" s="102"/>
      <c r="GI30" s="102"/>
      <c r="GJ30" s="102"/>
      <c r="GK30" s="102"/>
      <c r="GL30" s="102"/>
      <c r="GM30" s="102"/>
      <c r="GN30" s="102"/>
      <c r="GO30" s="102"/>
      <c r="GP30" s="102"/>
      <c r="GQ30" s="102"/>
      <c r="GR30" s="102"/>
      <c r="GS30" s="102"/>
      <c r="GT30" s="102"/>
      <c r="GU30" s="102"/>
      <c r="GV30" s="102"/>
      <c r="GW30" s="102"/>
      <c r="GX30" s="102"/>
      <c r="GY30" s="102"/>
      <c r="GZ30" s="102"/>
      <c r="HA30" s="102"/>
      <c r="HB30" s="102"/>
      <c r="HC30" s="102"/>
      <c r="HD30" s="102"/>
      <c r="HE30" s="102"/>
      <c r="HF30" s="102"/>
      <c r="HG30" s="102"/>
      <c r="HH30" s="102"/>
      <c r="HI30" s="102"/>
      <c r="HJ30" s="102"/>
      <c r="HK30" s="102"/>
      <c r="HL30" s="102"/>
      <c r="HM30" s="102"/>
      <c r="HN30" s="102"/>
      <c r="HO30" s="102"/>
      <c r="HP30" s="102"/>
      <c r="HQ30" s="102"/>
      <c r="HR30" s="102"/>
      <c r="HS30" s="102"/>
      <c r="HT30" s="102"/>
      <c r="HU30" s="102"/>
      <c r="HV30" s="102"/>
      <c r="HW30" s="102"/>
      <c r="HX30" s="102"/>
      <c r="HY30" s="102"/>
      <c r="HZ30" s="102"/>
      <c r="IA30" s="102"/>
      <c r="IB30" s="102"/>
      <c r="IC30" s="102"/>
      <c r="ID30" s="102"/>
      <c r="IE30" s="102"/>
      <c r="IF30" s="102"/>
      <c r="IG30" s="102"/>
      <c r="IH30" s="102"/>
    </row>
    <row r="31" spans="1:242" s="103" customFormat="1" ht="15.75" hidden="1">
      <c r="A31" s="111">
        <v>10</v>
      </c>
      <c r="B31" s="112">
        <f t="shared" si="0"/>
        <v>0</v>
      </c>
      <c r="C31" s="112">
        <f t="shared" si="3"/>
        <v>0</v>
      </c>
      <c r="D31" s="134">
        <f t="shared" si="1"/>
        <v>0</v>
      </c>
      <c r="E31" s="112">
        <f t="shared" si="2"/>
        <v>0</v>
      </c>
      <c r="F31" s="112"/>
      <c r="G31" s="112"/>
      <c r="H31" s="110"/>
      <c r="I31" s="102"/>
      <c r="J31" s="102"/>
      <c r="K31" s="97"/>
      <c r="L31" s="97"/>
      <c r="M31" s="97"/>
      <c r="N31" s="97"/>
      <c r="O31" s="97"/>
      <c r="P31" s="97"/>
      <c r="Q31" s="97"/>
      <c r="R31" s="97"/>
      <c r="S31" s="97"/>
      <c r="T31" s="97"/>
      <c r="U31" s="97"/>
      <c r="V31" s="97"/>
      <c r="W31" s="97"/>
      <c r="X31" s="97"/>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c r="EE31" s="102"/>
      <c r="EF31" s="102"/>
      <c r="EG31" s="102"/>
      <c r="EH31" s="102"/>
      <c r="EI31" s="102"/>
      <c r="EJ31" s="102"/>
      <c r="EK31" s="102"/>
      <c r="EL31" s="102"/>
      <c r="EM31" s="102"/>
      <c r="EN31" s="102"/>
      <c r="EO31" s="102"/>
      <c r="EP31" s="102"/>
      <c r="EQ31" s="102"/>
      <c r="ER31" s="102"/>
      <c r="ES31" s="102"/>
      <c r="ET31" s="102"/>
      <c r="EU31" s="102"/>
      <c r="EV31" s="102"/>
      <c r="EW31" s="102"/>
      <c r="EX31" s="102"/>
      <c r="EY31" s="102"/>
      <c r="EZ31" s="102"/>
      <c r="FA31" s="102"/>
      <c r="FB31" s="102"/>
      <c r="FC31" s="102"/>
      <c r="FD31" s="102"/>
      <c r="FE31" s="102"/>
      <c r="FF31" s="102"/>
      <c r="FG31" s="102"/>
      <c r="FH31" s="102"/>
      <c r="FI31" s="102"/>
      <c r="FJ31" s="102"/>
      <c r="FK31" s="102"/>
      <c r="FL31" s="102"/>
      <c r="FM31" s="102"/>
      <c r="FN31" s="102"/>
      <c r="FO31" s="102"/>
      <c r="FP31" s="102"/>
      <c r="FQ31" s="102"/>
      <c r="FR31" s="102"/>
      <c r="FS31" s="102"/>
      <c r="FT31" s="102"/>
      <c r="FU31" s="102"/>
      <c r="FV31" s="102"/>
      <c r="FW31" s="102"/>
      <c r="FX31" s="102"/>
      <c r="FY31" s="102"/>
      <c r="FZ31" s="102"/>
      <c r="GA31" s="102"/>
      <c r="GB31" s="102"/>
      <c r="GC31" s="102"/>
      <c r="GD31" s="102"/>
      <c r="GE31" s="102"/>
      <c r="GF31" s="102"/>
      <c r="GG31" s="102"/>
      <c r="GH31" s="102"/>
      <c r="GI31" s="102"/>
      <c r="GJ31" s="102"/>
      <c r="GK31" s="102"/>
      <c r="GL31" s="102"/>
      <c r="GM31" s="102"/>
      <c r="GN31" s="102"/>
      <c r="GO31" s="102"/>
      <c r="GP31" s="102"/>
      <c r="GQ31" s="102"/>
      <c r="GR31" s="102"/>
      <c r="GS31" s="102"/>
      <c r="GT31" s="102"/>
      <c r="GU31" s="102"/>
      <c r="GV31" s="102"/>
      <c r="GW31" s="102"/>
      <c r="GX31" s="102"/>
      <c r="GY31" s="102"/>
      <c r="GZ31" s="102"/>
      <c r="HA31" s="102"/>
      <c r="HB31" s="102"/>
      <c r="HC31" s="102"/>
      <c r="HD31" s="102"/>
      <c r="HE31" s="102"/>
      <c r="HF31" s="102"/>
      <c r="HG31" s="102"/>
      <c r="HH31" s="102"/>
      <c r="HI31" s="102"/>
      <c r="HJ31" s="102"/>
      <c r="HK31" s="102"/>
      <c r="HL31" s="102"/>
      <c r="HM31" s="102"/>
      <c r="HN31" s="102"/>
      <c r="HO31" s="102"/>
      <c r="HP31" s="102"/>
      <c r="HQ31" s="102"/>
      <c r="HR31" s="102"/>
      <c r="HS31" s="102"/>
      <c r="HT31" s="102"/>
      <c r="HU31" s="102"/>
      <c r="HV31" s="102"/>
      <c r="HW31" s="102"/>
      <c r="HX31" s="102"/>
      <c r="HY31" s="102"/>
      <c r="HZ31" s="102"/>
      <c r="IA31" s="102"/>
      <c r="IB31" s="102"/>
      <c r="IC31" s="102"/>
      <c r="ID31" s="102"/>
      <c r="IE31" s="102"/>
      <c r="IF31" s="102"/>
      <c r="IG31" s="102"/>
      <c r="IH31" s="102"/>
    </row>
    <row r="32" spans="1:242" s="103" customFormat="1" ht="15.75" hidden="1">
      <c r="A32" s="111">
        <v>11</v>
      </c>
      <c r="B32" s="112">
        <f t="shared" si="0"/>
        <v>0</v>
      </c>
      <c r="C32" s="112">
        <f t="shared" si="3"/>
        <v>0</v>
      </c>
      <c r="D32" s="134">
        <f t="shared" si="1"/>
        <v>0</v>
      </c>
      <c r="E32" s="112">
        <f t="shared" si="2"/>
        <v>0</v>
      </c>
      <c r="F32" s="112"/>
      <c r="G32" s="112"/>
      <c r="H32" s="110"/>
      <c r="I32" s="102"/>
      <c r="J32" s="102"/>
      <c r="K32" s="97"/>
      <c r="L32" s="97"/>
      <c r="M32" s="97"/>
      <c r="N32" s="97"/>
      <c r="O32" s="97"/>
      <c r="P32" s="97"/>
      <c r="Q32" s="97"/>
      <c r="R32" s="97"/>
      <c r="S32" s="97"/>
      <c r="T32" s="97"/>
      <c r="U32" s="97"/>
      <c r="V32" s="97"/>
      <c r="W32" s="97"/>
      <c r="X32" s="97"/>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c r="DX32" s="102"/>
      <c r="DY32" s="102"/>
      <c r="DZ32" s="102"/>
      <c r="EA32" s="102"/>
      <c r="EB32" s="102"/>
      <c r="EC32" s="102"/>
      <c r="ED32" s="102"/>
      <c r="EE32" s="102"/>
      <c r="EF32" s="102"/>
      <c r="EG32" s="102"/>
      <c r="EH32" s="102"/>
      <c r="EI32" s="102"/>
      <c r="EJ32" s="102"/>
      <c r="EK32" s="102"/>
      <c r="EL32" s="102"/>
      <c r="EM32" s="102"/>
      <c r="EN32" s="102"/>
      <c r="EO32" s="102"/>
      <c r="EP32" s="102"/>
      <c r="EQ32" s="102"/>
      <c r="ER32" s="102"/>
      <c r="ES32" s="102"/>
      <c r="ET32" s="102"/>
      <c r="EU32" s="102"/>
      <c r="EV32" s="102"/>
      <c r="EW32" s="102"/>
      <c r="EX32" s="102"/>
      <c r="EY32" s="102"/>
      <c r="EZ32" s="102"/>
      <c r="FA32" s="102"/>
      <c r="FB32" s="102"/>
      <c r="FC32" s="102"/>
      <c r="FD32" s="102"/>
      <c r="FE32" s="102"/>
      <c r="FF32" s="102"/>
      <c r="FG32" s="102"/>
      <c r="FH32" s="102"/>
      <c r="FI32" s="102"/>
      <c r="FJ32" s="102"/>
      <c r="FK32" s="102"/>
      <c r="FL32" s="102"/>
      <c r="FM32" s="102"/>
      <c r="FN32" s="102"/>
      <c r="FO32" s="102"/>
      <c r="FP32" s="102"/>
      <c r="FQ32" s="102"/>
      <c r="FR32" s="102"/>
      <c r="FS32" s="102"/>
      <c r="FT32" s="102"/>
      <c r="FU32" s="102"/>
      <c r="FV32" s="102"/>
      <c r="FW32" s="102"/>
      <c r="FX32" s="102"/>
      <c r="FY32" s="102"/>
      <c r="FZ32" s="102"/>
      <c r="GA32" s="102"/>
      <c r="GB32" s="102"/>
      <c r="GC32" s="102"/>
      <c r="GD32" s="102"/>
      <c r="GE32" s="102"/>
      <c r="GF32" s="102"/>
      <c r="GG32" s="102"/>
      <c r="GH32" s="102"/>
      <c r="GI32" s="102"/>
      <c r="GJ32" s="102"/>
      <c r="GK32" s="102"/>
      <c r="GL32" s="102"/>
      <c r="GM32" s="102"/>
      <c r="GN32" s="102"/>
      <c r="GO32" s="102"/>
      <c r="GP32" s="102"/>
      <c r="GQ32" s="102"/>
      <c r="GR32" s="102"/>
      <c r="GS32" s="102"/>
      <c r="GT32" s="102"/>
      <c r="GU32" s="102"/>
      <c r="GV32" s="102"/>
      <c r="GW32" s="102"/>
      <c r="GX32" s="102"/>
      <c r="GY32" s="102"/>
      <c r="GZ32" s="102"/>
      <c r="HA32" s="102"/>
      <c r="HB32" s="102"/>
      <c r="HC32" s="102"/>
      <c r="HD32" s="102"/>
      <c r="HE32" s="102"/>
      <c r="HF32" s="102"/>
      <c r="HG32" s="102"/>
      <c r="HH32" s="102"/>
      <c r="HI32" s="102"/>
      <c r="HJ32" s="102"/>
      <c r="HK32" s="102"/>
      <c r="HL32" s="102"/>
      <c r="HM32" s="102"/>
      <c r="HN32" s="102"/>
      <c r="HO32" s="102"/>
      <c r="HP32" s="102"/>
      <c r="HQ32" s="102"/>
      <c r="HR32" s="102"/>
      <c r="HS32" s="102"/>
      <c r="HT32" s="102"/>
      <c r="HU32" s="102"/>
      <c r="HV32" s="102"/>
      <c r="HW32" s="102"/>
      <c r="HX32" s="102"/>
      <c r="HY32" s="102"/>
      <c r="HZ32" s="102"/>
      <c r="IA32" s="102"/>
      <c r="IB32" s="102"/>
      <c r="IC32" s="102"/>
      <c r="ID32" s="102"/>
      <c r="IE32" s="102"/>
      <c r="IF32" s="102"/>
      <c r="IG32" s="102"/>
      <c r="IH32" s="102"/>
    </row>
    <row r="33" spans="1:242" s="103" customFormat="1" ht="15.75" hidden="1">
      <c r="A33" s="111">
        <v>12</v>
      </c>
      <c r="B33" s="112">
        <f t="shared" si="0"/>
        <v>0</v>
      </c>
      <c r="C33" s="112">
        <f t="shared" si="3"/>
        <v>0</v>
      </c>
      <c r="D33" s="134">
        <f t="shared" si="1"/>
        <v>0</v>
      </c>
      <c r="E33" s="112">
        <f t="shared" si="2"/>
        <v>0</v>
      </c>
      <c r="F33" s="112"/>
      <c r="G33" s="112"/>
      <c r="H33" s="112"/>
      <c r="I33" s="96"/>
      <c r="J33" s="97"/>
      <c r="K33" s="97"/>
      <c r="L33" s="97"/>
      <c r="M33" s="97"/>
      <c r="N33" s="97"/>
      <c r="O33" s="97"/>
      <c r="P33" s="97"/>
      <c r="Q33" s="97"/>
      <c r="R33" s="97"/>
      <c r="S33" s="97"/>
      <c r="T33" s="97"/>
      <c r="U33" s="97"/>
      <c r="V33" s="97"/>
      <c r="W33" s="97"/>
      <c r="X33" s="97"/>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c r="DP33" s="102"/>
      <c r="DQ33" s="102"/>
      <c r="DR33" s="102"/>
      <c r="DS33" s="102"/>
      <c r="DT33" s="102"/>
      <c r="DU33" s="102"/>
      <c r="DV33" s="102"/>
      <c r="DW33" s="102"/>
      <c r="DX33" s="102"/>
      <c r="DY33" s="102"/>
      <c r="DZ33" s="102"/>
      <c r="EA33" s="102"/>
      <c r="EB33" s="102"/>
      <c r="EC33" s="102"/>
      <c r="ED33" s="102"/>
      <c r="EE33" s="102"/>
      <c r="EF33" s="102"/>
      <c r="EG33" s="102"/>
      <c r="EH33" s="102"/>
      <c r="EI33" s="102"/>
      <c r="EJ33" s="102"/>
      <c r="EK33" s="102"/>
      <c r="EL33" s="102"/>
      <c r="EM33" s="102"/>
      <c r="EN33" s="102"/>
      <c r="EO33" s="102"/>
      <c r="EP33" s="102"/>
      <c r="EQ33" s="102"/>
      <c r="ER33" s="102"/>
      <c r="ES33" s="102"/>
      <c r="ET33" s="102"/>
      <c r="EU33" s="102"/>
      <c r="EV33" s="102"/>
      <c r="EW33" s="102"/>
      <c r="EX33" s="102"/>
      <c r="EY33" s="102"/>
      <c r="EZ33" s="102"/>
      <c r="FA33" s="102"/>
      <c r="FB33" s="102"/>
      <c r="FC33" s="102"/>
      <c r="FD33" s="102"/>
      <c r="FE33" s="102"/>
      <c r="FF33" s="102"/>
      <c r="FG33" s="102"/>
      <c r="FH33" s="102"/>
      <c r="FI33" s="102"/>
      <c r="FJ33" s="102"/>
      <c r="FK33" s="102"/>
      <c r="FL33" s="102"/>
      <c r="FM33" s="102"/>
      <c r="FN33" s="102"/>
      <c r="FO33" s="102"/>
      <c r="FP33" s="102"/>
      <c r="FQ33" s="102"/>
      <c r="FR33" s="102"/>
      <c r="FS33" s="102"/>
      <c r="FT33" s="102"/>
      <c r="FU33" s="102"/>
      <c r="FV33" s="102"/>
      <c r="FW33" s="102"/>
      <c r="FX33" s="102"/>
      <c r="FY33" s="102"/>
      <c r="FZ33" s="102"/>
      <c r="GA33" s="102"/>
      <c r="GB33" s="102"/>
      <c r="GC33" s="102"/>
      <c r="GD33" s="102"/>
      <c r="GE33" s="102"/>
      <c r="GF33" s="102"/>
      <c r="GG33" s="102"/>
      <c r="GH33" s="102"/>
      <c r="GI33" s="102"/>
      <c r="GJ33" s="102"/>
      <c r="GK33" s="102"/>
      <c r="GL33" s="102"/>
      <c r="GM33" s="102"/>
      <c r="GN33" s="102"/>
      <c r="GO33" s="102"/>
      <c r="GP33" s="102"/>
      <c r="GQ33" s="102"/>
      <c r="GR33" s="102"/>
      <c r="GS33" s="102"/>
      <c r="GT33" s="102"/>
      <c r="GU33" s="102"/>
      <c r="GV33" s="102"/>
      <c r="GW33" s="102"/>
      <c r="GX33" s="102"/>
      <c r="GY33" s="102"/>
      <c r="GZ33" s="102"/>
      <c r="HA33" s="102"/>
      <c r="HB33" s="102"/>
      <c r="HC33" s="102"/>
      <c r="HD33" s="102"/>
      <c r="HE33" s="102"/>
      <c r="HF33" s="102"/>
      <c r="HG33" s="102"/>
      <c r="HH33" s="102"/>
      <c r="HI33" s="102"/>
      <c r="HJ33" s="102"/>
      <c r="HK33" s="102"/>
      <c r="HL33" s="102"/>
      <c r="HM33" s="102"/>
      <c r="HN33" s="102"/>
      <c r="HO33" s="102"/>
      <c r="HP33" s="102"/>
      <c r="HQ33" s="102"/>
      <c r="HR33" s="102"/>
      <c r="HS33" s="102"/>
      <c r="HT33" s="102"/>
      <c r="HU33" s="102"/>
      <c r="HV33" s="102"/>
      <c r="HW33" s="102"/>
      <c r="HX33" s="102"/>
      <c r="HY33" s="102"/>
      <c r="HZ33" s="102"/>
      <c r="IA33" s="102"/>
      <c r="IB33" s="102"/>
      <c r="IC33" s="102"/>
      <c r="ID33" s="102"/>
      <c r="IE33" s="102"/>
      <c r="IF33" s="102"/>
      <c r="IG33" s="102"/>
      <c r="IH33" s="102"/>
    </row>
    <row r="34" spans="1:242" s="103" customFormat="1" ht="15.75" hidden="1">
      <c r="A34" s="115" t="s">
        <v>23</v>
      </c>
      <c r="B34" s="116"/>
      <c r="C34" s="116">
        <f>SUM(C22:C33)</f>
        <v>40.57377049180327</v>
      </c>
      <c r="D34" s="135">
        <f>SUM(D22:D33)</f>
        <v>32.66188524590164</v>
      </c>
      <c r="E34" s="112">
        <f>SUM(E22:E33)</f>
        <v>1032.6618852459017</v>
      </c>
      <c r="F34" s="116"/>
      <c r="G34" s="117"/>
      <c r="H34" s="117"/>
      <c r="I34" s="98"/>
      <c r="J34" s="99"/>
      <c r="K34" s="100"/>
      <c r="L34" s="100"/>
      <c r="M34" s="99"/>
      <c r="N34" s="99"/>
      <c r="O34" s="100"/>
      <c r="P34" s="100"/>
      <c r="Q34" s="99"/>
      <c r="R34" s="99"/>
      <c r="S34" s="100"/>
      <c r="T34" s="100"/>
      <c r="U34" s="99"/>
      <c r="V34" s="99"/>
      <c r="W34" s="100"/>
      <c r="X34" s="100"/>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c r="DX34" s="102"/>
      <c r="DY34" s="102"/>
      <c r="DZ34" s="102"/>
      <c r="EA34" s="102"/>
      <c r="EB34" s="102"/>
      <c r="EC34" s="102"/>
      <c r="ED34" s="102"/>
      <c r="EE34" s="102"/>
      <c r="EF34" s="102"/>
      <c r="EG34" s="102"/>
      <c r="EH34" s="102"/>
      <c r="EI34" s="102"/>
      <c r="EJ34" s="102"/>
      <c r="EK34" s="102"/>
      <c r="EL34" s="102"/>
      <c r="EM34" s="102"/>
      <c r="EN34" s="102"/>
      <c r="EO34" s="102"/>
      <c r="EP34" s="102"/>
      <c r="EQ34" s="102"/>
      <c r="ER34" s="102"/>
      <c r="ES34" s="102"/>
      <c r="ET34" s="102"/>
      <c r="EU34" s="102"/>
      <c r="EV34" s="102"/>
      <c r="EW34" s="102"/>
      <c r="EX34" s="102"/>
      <c r="EY34" s="102"/>
      <c r="EZ34" s="102"/>
      <c r="FA34" s="102"/>
      <c r="FB34" s="102"/>
      <c r="FC34" s="102"/>
      <c r="FD34" s="102"/>
      <c r="FE34" s="102"/>
      <c r="FF34" s="102"/>
      <c r="FG34" s="102"/>
      <c r="FH34" s="102"/>
      <c r="FI34" s="102"/>
      <c r="FJ34" s="102"/>
      <c r="FK34" s="102"/>
      <c r="FL34" s="102"/>
      <c r="FM34" s="102"/>
      <c r="FN34" s="102"/>
      <c r="FO34" s="102"/>
      <c r="FP34" s="102"/>
      <c r="FQ34" s="102"/>
      <c r="FR34" s="102"/>
      <c r="FS34" s="102"/>
      <c r="FT34" s="102"/>
      <c r="FU34" s="102"/>
      <c r="FV34" s="102"/>
      <c r="FW34" s="102"/>
      <c r="FX34" s="102"/>
      <c r="FY34" s="102"/>
      <c r="FZ34" s="102"/>
      <c r="GA34" s="102"/>
      <c r="GB34" s="102"/>
      <c r="GC34" s="102"/>
      <c r="GD34" s="102"/>
      <c r="GE34" s="102"/>
      <c r="GF34" s="102"/>
      <c r="GG34" s="102"/>
      <c r="GH34" s="102"/>
      <c r="GI34" s="102"/>
      <c r="GJ34" s="102"/>
      <c r="GK34" s="102"/>
      <c r="GL34" s="102"/>
      <c r="GM34" s="102"/>
      <c r="GN34" s="102"/>
      <c r="GO34" s="102"/>
      <c r="GP34" s="102"/>
      <c r="GQ34" s="102"/>
      <c r="GR34" s="102"/>
      <c r="GS34" s="102"/>
      <c r="GT34" s="102"/>
      <c r="GU34" s="102"/>
      <c r="GV34" s="102"/>
      <c r="GW34" s="102"/>
      <c r="GX34" s="102"/>
      <c r="GY34" s="102"/>
      <c r="GZ34" s="102"/>
      <c r="HA34" s="102"/>
      <c r="HB34" s="102"/>
      <c r="HC34" s="102"/>
      <c r="HD34" s="102"/>
      <c r="HE34" s="102"/>
      <c r="HF34" s="102"/>
      <c r="HG34" s="102"/>
      <c r="HH34" s="102"/>
      <c r="HI34" s="102"/>
      <c r="HJ34" s="102"/>
      <c r="HK34" s="102"/>
      <c r="HL34" s="102"/>
      <c r="HM34" s="102"/>
      <c r="HN34" s="102"/>
      <c r="HO34" s="102"/>
      <c r="HP34" s="102"/>
      <c r="HQ34" s="102"/>
      <c r="HR34" s="102"/>
      <c r="HS34" s="102"/>
      <c r="HT34" s="102"/>
      <c r="HU34" s="102"/>
      <c r="HV34" s="102"/>
      <c r="HW34" s="102"/>
      <c r="HX34" s="102"/>
      <c r="HY34" s="102"/>
      <c r="HZ34" s="102"/>
      <c r="IA34" s="102"/>
      <c r="IB34" s="102"/>
      <c r="IC34" s="102"/>
      <c r="ID34" s="102"/>
      <c r="IE34" s="102"/>
      <c r="IF34" s="102"/>
      <c r="IG34" s="102"/>
      <c r="IH34" s="102"/>
    </row>
    <row r="35" spans="1:242" s="103" customFormat="1" ht="15.75" hidden="1">
      <c r="A35" s="115"/>
      <c r="B35" s="116"/>
      <c r="C35" s="116"/>
      <c r="D35" s="135"/>
      <c r="E35" s="112"/>
      <c r="F35" s="116"/>
      <c r="G35" s="117"/>
      <c r="H35" s="117"/>
      <c r="I35" s="98"/>
      <c r="J35" s="99"/>
      <c r="K35" s="100"/>
      <c r="L35" s="100"/>
      <c r="M35" s="99"/>
      <c r="N35" s="99"/>
      <c r="O35" s="100"/>
      <c r="P35" s="100"/>
      <c r="Q35" s="99"/>
      <c r="R35" s="99"/>
      <c r="S35" s="100"/>
      <c r="T35" s="100"/>
      <c r="U35" s="99"/>
      <c r="V35" s="99"/>
      <c r="W35" s="100"/>
      <c r="X35" s="100"/>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c r="DX35" s="102"/>
      <c r="DY35" s="102"/>
      <c r="DZ35" s="102"/>
      <c r="EA35" s="102"/>
      <c r="EB35" s="102"/>
      <c r="EC35" s="102"/>
      <c r="ED35" s="102"/>
      <c r="EE35" s="102"/>
      <c r="EF35" s="102"/>
      <c r="EG35" s="102"/>
      <c r="EH35" s="102"/>
      <c r="EI35" s="102"/>
      <c r="EJ35" s="102"/>
      <c r="EK35" s="102"/>
      <c r="EL35" s="102"/>
      <c r="EM35" s="102"/>
      <c r="EN35" s="102"/>
      <c r="EO35" s="102"/>
      <c r="EP35" s="102"/>
      <c r="EQ35" s="102"/>
      <c r="ER35" s="102"/>
      <c r="ES35" s="102"/>
      <c r="ET35" s="102"/>
      <c r="EU35" s="102"/>
      <c r="EV35" s="102"/>
      <c r="EW35" s="102"/>
      <c r="EX35" s="102"/>
      <c r="EY35" s="102"/>
      <c r="EZ35" s="102"/>
      <c r="FA35" s="102"/>
      <c r="FB35" s="102"/>
      <c r="FC35" s="102"/>
      <c r="FD35" s="102"/>
      <c r="FE35" s="102"/>
      <c r="FF35" s="102"/>
      <c r="FG35" s="102"/>
      <c r="FH35" s="102"/>
      <c r="FI35" s="102"/>
      <c r="FJ35" s="102"/>
      <c r="FK35" s="102"/>
      <c r="FL35" s="102"/>
      <c r="FM35" s="102"/>
      <c r="FN35" s="102"/>
      <c r="FO35" s="102"/>
      <c r="FP35" s="102"/>
      <c r="FQ35" s="102"/>
      <c r="FR35" s="102"/>
      <c r="FS35" s="102"/>
      <c r="FT35" s="102"/>
      <c r="FU35" s="102"/>
      <c r="FV35" s="102"/>
      <c r="FW35" s="102"/>
      <c r="FX35" s="102"/>
      <c r="FY35" s="102"/>
      <c r="FZ35" s="102"/>
      <c r="GA35" s="102"/>
      <c r="GB35" s="102"/>
      <c r="GC35" s="102"/>
      <c r="GD35" s="102"/>
      <c r="GE35" s="102"/>
      <c r="GF35" s="102"/>
      <c r="GG35" s="102"/>
      <c r="GH35" s="102"/>
      <c r="GI35" s="102"/>
      <c r="GJ35" s="102"/>
      <c r="GK35" s="102"/>
      <c r="GL35" s="102"/>
      <c r="GM35" s="102"/>
      <c r="GN35" s="102"/>
      <c r="GO35" s="102"/>
      <c r="GP35" s="102"/>
      <c r="GQ35" s="102"/>
      <c r="GR35" s="102"/>
      <c r="GS35" s="102"/>
      <c r="GT35" s="102"/>
      <c r="GU35" s="102"/>
      <c r="GV35" s="102"/>
      <c r="GW35" s="102"/>
      <c r="GX35" s="102"/>
      <c r="GY35" s="102"/>
      <c r="GZ35" s="102"/>
      <c r="HA35" s="102"/>
      <c r="HB35" s="102"/>
      <c r="HC35" s="102"/>
      <c r="HD35" s="102"/>
      <c r="HE35" s="102"/>
      <c r="HF35" s="102"/>
      <c r="HG35" s="102"/>
      <c r="HH35" s="102"/>
      <c r="HI35" s="102"/>
      <c r="HJ35" s="102"/>
      <c r="HK35" s="102"/>
      <c r="HL35" s="102"/>
      <c r="HM35" s="102"/>
      <c r="HN35" s="102"/>
      <c r="HO35" s="102"/>
      <c r="HP35" s="102"/>
      <c r="HQ35" s="102"/>
      <c r="HR35" s="102"/>
      <c r="HS35" s="102"/>
      <c r="HT35" s="102"/>
      <c r="HU35" s="102"/>
      <c r="HV35" s="102"/>
      <c r="HW35" s="102"/>
      <c r="HX35" s="102"/>
      <c r="HY35" s="102"/>
      <c r="HZ35" s="102"/>
      <c r="IA35" s="102"/>
      <c r="IB35" s="102"/>
      <c r="IC35" s="102"/>
      <c r="ID35" s="102"/>
      <c r="IE35" s="102"/>
      <c r="IF35" s="102"/>
      <c r="IG35" s="102"/>
      <c r="IH35" s="102"/>
    </row>
    <row r="36" spans="1:242" s="103" customFormat="1" ht="15.75" hidden="1">
      <c r="A36" s="115"/>
      <c r="B36" s="116"/>
      <c r="C36" s="116"/>
      <c r="D36" s="135"/>
      <c r="E36" s="112"/>
      <c r="F36" s="116"/>
      <c r="G36" s="117"/>
      <c r="H36" s="117"/>
      <c r="I36" s="98"/>
      <c r="J36" s="99"/>
      <c r="K36" s="100"/>
      <c r="L36" s="100"/>
      <c r="M36" s="99"/>
      <c r="N36" s="99"/>
      <c r="O36" s="100"/>
      <c r="P36" s="100"/>
      <c r="Q36" s="99"/>
      <c r="R36" s="99"/>
      <c r="S36" s="100"/>
      <c r="T36" s="100"/>
      <c r="U36" s="99"/>
      <c r="V36" s="99"/>
      <c r="W36" s="100"/>
      <c r="X36" s="100"/>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2"/>
      <c r="CY36" s="102"/>
      <c r="CZ36" s="102"/>
      <c r="DA36" s="102"/>
      <c r="DB36" s="102"/>
      <c r="DC36" s="102"/>
      <c r="DD36" s="102"/>
      <c r="DE36" s="102"/>
      <c r="DF36" s="102"/>
      <c r="DG36" s="102"/>
      <c r="DH36" s="102"/>
      <c r="DI36" s="102"/>
      <c r="DJ36" s="102"/>
      <c r="DK36" s="102"/>
      <c r="DL36" s="102"/>
      <c r="DM36" s="102"/>
      <c r="DN36" s="102"/>
      <c r="DO36" s="102"/>
      <c r="DP36" s="102"/>
      <c r="DQ36" s="102"/>
      <c r="DR36" s="102"/>
      <c r="DS36" s="102"/>
      <c r="DT36" s="102"/>
      <c r="DU36" s="102"/>
      <c r="DV36" s="102"/>
      <c r="DW36" s="102"/>
      <c r="DX36" s="102"/>
      <c r="DY36" s="102"/>
      <c r="DZ36" s="102"/>
      <c r="EA36" s="102"/>
      <c r="EB36" s="102"/>
      <c r="EC36" s="102"/>
      <c r="ED36" s="102"/>
      <c r="EE36" s="102"/>
      <c r="EF36" s="102"/>
      <c r="EG36" s="102"/>
      <c r="EH36" s="102"/>
      <c r="EI36" s="102"/>
      <c r="EJ36" s="102"/>
      <c r="EK36" s="102"/>
      <c r="EL36" s="102"/>
      <c r="EM36" s="102"/>
      <c r="EN36" s="102"/>
      <c r="EO36" s="102"/>
      <c r="EP36" s="102"/>
      <c r="EQ36" s="102"/>
      <c r="ER36" s="102"/>
      <c r="ES36" s="102"/>
      <c r="ET36" s="102"/>
      <c r="EU36" s="102"/>
      <c r="EV36" s="102"/>
      <c r="EW36" s="102"/>
      <c r="EX36" s="102"/>
      <c r="EY36" s="102"/>
      <c r="EZ36" s="102"/>
      <c r="FA36" s="102"/>
      <c r="FB36" s="102"/>
      <c r="FC36" s="102"/>
      <c r="FD36" s="102"/>
      <c r="FE36" s="102"/>
      <c r="FF36" s="102"/>
      <c r="FG36" s="102"/>
      <c r="FH36" s="102"/>
      <c r="FI36" s="102"/>
      <c r="FJ36" s="102"/>
      <c r="FK36" s="102"/>
      <c r="FL36" s="102"/>
      <c r="FM36" s="102"/>
      <c r="FN36" s="102"/>
      <c r="FO36" s="102"/>
      <c r="FP36" s="102"/>
      <c r="FQ36" s="102"/>
      <c r="FR36" s="102"/>
      <c r="FS36" s="102"/>
      <c r="FT36" s="102"/>
      <c r="FU36" s="102"/>
      <c r="FV36" s="102"/>
      <c r="FW36" s="102"/>
      <c r="FX36" s="102"/>
      <c r="FY36" s="102"/>
      <c r="FZ36" s="102"/>
      <c r="GA36" s="102"/>
      <c r="GB36" s="102"/>
      <c r="GC36" s="102"/>
      <c r="GD36" s="102"/>
      <c r="GE36" s="102"/>
      <c r="GF36" s="102"/>
      <c r="GG36" s="102"/>
      <c r="GH36" s="102"/>
      <c r="GI36" s="102"/>
      <c r="GJ36" s="102"/>
      <c r="GK36" s="102"/>
      <c r="GL36" s="102"/>
      <c r="GM36" s="102"/>
      <c r="GN36" s="102"/>
      <c r="GO36" s="102"/>
      <c r="GP36" s="102"/>
      <c r="GQ36" s="102"/>
      <c r="GR36" s="102"/>
      <c r="GS36" s="102"/>
      <c r="GT36" s="102"/>
      <c r="GU36" s="102"/>
      <c r="GV36" s="102"/>
      <c r="GW36" s="102"/>
      <c r="GX36" s="102"/>
      <c r="GY36" s="102"/>
      <c r="GZ36" s="102"/>
      <c r="HA36" s="102"/>
      <c r="HB36" s="102"/>
      <c r="HC36" s="102"/>
      <c r="HD36" s="102"/>
      <c r="HE36" s="102"/>
      <c r="HF36" s="102"/>
      <c r="HG36" s="102"/>
      <c r="HH36" s="102"/>
      <c r="HI36" s="102"/>
      <c r="HJ36" s="102"/>
      <c r="HK36" s="102"/>
      <c r="HL36" s="102"/>
      <c r="HM36" s="102"/>
      <c r="HN36" s="102"/>
      <c r="HO36" s="102"/>
      <c r="HP36" s="102"/>
      <c r="HQ36" s="102"/>
      <c r="HR36" s="102"/>
      <c r="HS36" s="102"/>
      <c r="HT36" s="102"/>
      <c r="HU36" s="102"/>
      <c r="HV36" s="102"/>
      <c r="HW36" s="102"/>
      <c r="HX36" s="102"/>
      <c r="HY36" s="102"/>
      <c r="HZ36" s="102"/>
      <c r="IA36" s="102"/>
      <c r="IB36" s="102"/>
      <c r="IC36" s="102"/>
      <c r="ID36" s="102"/>
      <c r="IE36" s="102"/>
      <c r="IF36" s="102"/>
      <c r="IG36" s="102"/>
      <c r="IH36" s="102"/>
    </row>
    <row r="37" spans="1:242" s="103" customFormat="1" ht="15.75" hidden="1">
      <c r="A37" s="115"/>
      <c r="B37" s="116"/>
      <c r="C37" s="116"/>
      <c r="D37" s="135"/>
      <c r="E37" s="112"/>
      <c r="F37" s="116"/>
      <c r="G37" s="117"/>
      <c r="H37" s="117"/>
      <c r="I37" s="98"/>
      <c r="J37" s="99"/>
      <c r="K37" s="100"/>
      <c r="L37" s="100"/>
      <c r="M37" s="99"/>
      <c r="N37" s="99"/>
      <c r="O37" s="100"/>
      <c r="P37" s="100"/>
      <c r="Q37" s="99"/>
      <c r="R37" s="99"/>
      <c r="S37" s="100"/>
      <c r="T37" s="100"/>
      <c r="U37" s="99"/>
      <c r="V37" s="99"/>
      <c r="W37" s="100"/>
      <c r="X37" s="100"/>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P37" s="102"/>
      <c r="CQ37" s="102"/>
      <c r="CR37" s="102"/>
      <c r="CS37" s="102"/>
      <c r="CT37" s="102"/>
      <c r="CU37" s="102"/>
      <c r="CV37" s="102"/>
      <c r="CW37" s="102"/>
      <c r="CX37" s="102"/>
      <c r="CY37" s="102"/>
      <c r="CZ37" s="102"/>
      <c r="DA37" s="102"/>
      <c r="DB37" s="102"/>
      <c r="DC37" s="102"/>
      <c r="DD37" s="102"/>
      <c r="DE37" s="102"/>
      <c r="DF37" s="102"/>
      <c r="DG37" s="102"/>
      <c r="DH37" s="102"/>
      <c r="DI37" s="102"/>
      <c r="DJ37" s="102"/>
      <c r="DK37" s="102"/>
      <c r="DL37" s="102"/>
      <c r="DM37" s="102"/>
      <c r="DN37" s="102"/>
      <c r="DO37" s="102"/>
      <c r="DP37" s="102"/>
      <c r="DQ37" s="102"/>
      <c r="DR37" s="102"/>
      <c r="DS37" s="102"/>
      <c r="DT37" s="102"/>
      <c r="DU37" s="102"/>
      <c r="DV37" s="102"/>
      <c r="DW37" s="102"/>
      <c r="DX37" s="102"/>
      <c r="DY37" s="102"/>
      <c r="DZ37" s="102"/>
      <c r="EA37" s="102"/>
      <c r="EB37" s="102"/>
      <c r="EC37" s="102"/>
      <c r="ED37" s="102"/>
      <c r="EE37" s="102"/>
      <c r="EF37" s="102"/>
      <c r="EG37" s="102"/>
      <c r="EH37" s="102"/>
      <c r="EI37" s="102"/>
      <c r="EJ37" s="102"/>
      <c r="EK37" s="102"/>
      <c r="EL37" s="102"/>
      <c r="EM37" s="102"/>
      <c r="EN37" s="102"/>
      <c r="EO37" s="102"/>
      <c r="EP37" s="102"/>
      <c r="EQ37" s="102"/>
      <c r="ER37" s="102"/>
      <c r="ES37" s="102"/>
      <c r="ET37" s="102"/>
      <c r="EU37" s="102"/>
      <c r="EV37" s="102"/>
      <c r="EW37" s="102"/>
      <c r="EX37" s="102"/>
      <c r="EY37" s="102"/>
      <c r="EZ37" s="102"/>
      <c r="FA37" s="102"/>
      <c r="FB37" s="102"/>
      <c r="FC37" s="102"/>
      <c r="FD37" s="102"/>
      <c r="FE37" s="102"/>
      <c r="FF37" s="102"/>
      <c r="FG37" s="102"/>
      <c r="FH37" s="102"/>
      <c r="FI37" s="102"/>
      <c r="FJ37" s="102"/>
      <c r="FK37" s="102"/>
      <c r="FL37" s="102"/>
      <c r="FM37" s="102"/>
      <c r="FN37" s="102"/>
      <c r="FO37" s="102"/>
      <c r="FP37" s="102"/>
      <c r="FQ37" s="102"/>
      <c r="FR37" s="102"/>
      <c r="FS37" s="102"/>
      <c r="FT37" s="102"/>
      <c r="FU37" s="102"/>
      <c r="FV37" s="102"/>
      <c r="FW37" s="102"/>
      <c r="FX37" s="102"/>
      <c r="FY37" s="102"/>
      <c r="FZ37" s="102"/>
      <c r="GA37" s="102"/>
      <c r="GB37" s="102"/>
      <c r="GC37" s="102"/>
      <c r="GD37" s="102"/>
      <c r="GE37" s="102"/>
      <c r="GF37" s="102"/>
      <c r="GG37" s="102"/>
      <c r="GH37" s="102"/>
      <c r="GI37" s="102"/>
      <c r="GJ37" s="102"/>
      <c r="GK37" s="102"/>
      <c r="GL37" s="102"/>
      <c r="GM37" s="102"/>
      <c r="GN37" s="102"/>
      <c r="GO37" s="102"/>
      <c r="GP37" s="102"/>
      <c r="GQ37" s="102"/>
      <c r="GR37" s="102"/>
      <c r="GS37" s="102"/>
      <c r="GT37" s="102"/>
      <c r="GU37" s="102"/>
      <c r="GV37" s="102"/>
      <c r="GW37" s="102"/>
      <c r="GX37" s="102"/>
      <c r="GY37" s="102"/>
      <c r="GZ37" s="102"/>
      <c r="HA37" s="102"/>
      <c r="HB37" s="102"/>
      <c r="HC37" s="102"/>
      <c r="HD37" s="102"/>
      <c r="HE37" s="102"/>
      <c r="HF37" s="102"/>
      <c r="HG37" s="102"/>
      <c r="HH37" s="102"/>
      <c r="HI37" s="102"/>
      <c r="HJ37" s="102"/>
      <c r="HK37" s="102"/>
      <c r="HL37" s="102"/>
      <c r="HM37" s="102"/>
      <c r="HN37" s="102"/>
      <c r="HO37" s="102"/>
      <c r="HP37" s="102"/>
      <c r="HQ37" s="102"/>
      <c r="HR37" s="102"/>
      <c r="HS37" s="102"/>
      <c r="HT37" s="102"/>
      <c r="HU37" s="102"/>
      <c r="HV37" s="102"/>
      <c r="HW37" s="102"/>
      <c r="HX37" s="102"/>
      <c r="HY37" s="102"/>
      <c r="HZ37" s="102"/>
      <c r="IA37" s="102"/>
      <c r="IB37" s="102"/>
      <c r="IC37" s="102"/>
      <c r="ID37" s="102"/>
      <c r="IE37" s="102"/>
      <c r="IF37" s="102"/>
      <c r="IG37" s="102"/>
      <c r="IH37" s="102"/>
    </row>
    <row r="38" spans="1:242" s="103" customFormat="1" ht="15.75" hidden="1">
      <c r="A38" s="115"/>
      <c r="B38" s="116"/>
      <c r="C38" s="116"/>
      <c r="D38" s="135"/>
      <c r="E38" s="112"/>
      <c r="F38" s="116"/>
      <c r="G38" s="117"/>
      <c r="H38" s="117"/>
      <c r="I38" s="98"/>
      <c r="J38" s="99"/>
      <c r="K38" s="100"/>
      <c r="L38" s="100"/>
      <c r="M38" s="99"/>
      <c r="N38" s="99"/>
      <c r="O38" s="100"/>
      <c r="P38" s="100"/>
      <c r="Q38" s="99"/>
      <c r="R38" s="99"/>
      <c r="S38" s="100"/>
      <c r="T38" s="100"/>
      <c r="U38" s="99"/>
      <c r="V38" s="99"/>
      <c r="W38" s="100"/>
      <c r="X38" s="100"/>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02"/>
      <c r="CT38" s="102"/>
      <c r="CU38" s="102"/>
      <c r="CV38" s="102"/>
      <c r="CW38" s="102"/>
      <c r="CX38" s="102"/>
      <c r="CY38" s="102"/>
      <c r="CZ38" s="102"/>
      <c r="DA38" s="102"/>
      <c r="DB38" s="102"/>
      <c r="DC38" s="102"/>
      <c r="DD38" s="102"/>
      <c r="DE38" s="102"/>
      <c r="DF38" s="102"/>
      <c r="DG38" s="102"/>
      <c r="DH38" s="102"/>
      <c r="DI38" s="102"/>
      <c r="DJ38" s="102"/>
      <c r="DK38" s="102"/>
      <c r="DL38" s="102"/>
      <c r="DM38" s="102"/>
      <c r="DN38" s="102"/>
      <c r="DO38" s="102"/>
      <c r="DP38" s="102"/>
      <c r="DQ38" s="102"/>
      <c r="DR38" s="102"/>
      <c r="DS38" s="102"/>
      <c r="DT38" s="102"/>
      <c r="DU38" s="102"/>
      <c r="DV38" s="102"/>
      <c r="DW38" s="102"/>
      <c r="DX38" s="102"/>
      <c r="DY38" s="102"/>
      <c r="DZ38" s="102"/>
      <c r="EA38" s="102"/>
      <c r="EB38" s="102"/>
      <c r="EC38" s="102"/>
      <c r="ED38" s="102"/>
      <c r="EE38" s="102"/>
      <c r="EF38" s="102"/>
      <c r="EG38" s="102"/>
      <c r="EH38" s="102"/>
      <c r="EI38" s="102"/>
      <c r="EJ38" s="102"/>
      <c r="EK38" s="102"/>
      <c r="EL38" s="102"/>
      <c r="EM38" s="102"/>
      <c r="EN38" s="102"/>
      <c r="EO38" s="102"/>
      <c r="EP38" s="102"/>
      <c r="EQ38" s="102"/>
      <c r="ER38" s="102"/>
      <c r="ES38" s="102"/>
      <c r="ET38" s="102"/>
      <c r="EU38" s="102"/>
      <c r="EV38" s="102"/>
      <c r="EW38" s="102"/>
      <c r="EX38" s="102"/>
      <c r="EY38" s="102"/>
      <c r="EZ38" s="102"/>
      <c r="FA38" s="102"/>
      <c r="FB38" s="102"/>
      <c r="FC38" s="102"/>
      <c r="FD38" s="102"/>
      <c r="FE38" s="102"/>
      <c r="FF38" s="102"/>
      <c r="FG38" s="102"/>
      <c r="FH38" s="102"/>
      <c r="FI38" s="102"/>
      <c r="FJ38" s="102"/>
      <c r="FK38" s="102"/>
      <c r="FL38" s="102"/>
      <c r="FM38" s="102"/>
      <c r="FN38" s="102"/>
      <c r="FO38" s="102"/>
      <c r="FP38" s="102"/>
      <c r="FQ38" s="102"/>
      <c r="FR38" s="102"/>
      <c r="FS38" s="102"/>
      <c r="FT38" s="102"/>
      <c r="FU38" s="102"/>
      <c r="FV38" s="102"/>
      <c r="FW38" s="102"/>
      <c r="FX38" s="102"/>
      <c r="FY38" s="102"/>
      <c r="FZ38" s="102"/>
      <c r="GA38" s="102"/>
      <c r="GB38" s="102"/>
      <c r="GC38" s="102"/>
      <c r="GD38" s="102"/>
      <c r="GE38" s="102"/>
      <c r="GF38" s="102"/>
      <c r="GG38" s="102"/>
      <c r="GH38" s="102"/>
      <c r="GI38" s="102"/>
      <c r="GJ38" s="102"/>
      <c r="GK38" s="102"/>
      <c r="GL38" s="102"/>
      <c r="GM38" s="102"/>
      <c r="GN38" s="102"/>
      <c r="GO38" s="102"/>
      <c r="GP38" s="102"/>
      <c r="GQ38" s="102"/>
      <c r="GR38" s="102"/>
      <c r="GS38" s="102"/>
      <c r="GT38" s="102"/>
      <c r="GU38" s="102"/>
      <c r="GV38" s="102"/>
      <c r="GW38" s="102"/>
      <c r="GX38" s="102"/>
      <c r="GY38" s="102"/>
      <c r="GZ38" s="102"/>
      <c r="HA38" s="102"/>
      <c r="HB38" s="102"/>
      <c r="HC38" s="102"/>
      <c r="HD38" s="102"/>
      <c r="HE38" s="102"/>
      <c r="HF38" s="102"/>
      <c r="HG38" s="102"/>
      <c r="HH38" s="102"/>
      <c r="HI38" s="102"/>
      <c r="HJ38" s="102"/>
      <c r="HK38" s="102"/>
      <c r="HL38" s="102"/>
      <c r="HM38" s="102"/>
      <c r="HN38" s="102"/>
      <c r="HO38" s="102"/>
      <c r="HP38" s="102"/>
      <c r="HQ38" s="102"/>
      <c r="HR38" s="102"/>
      <c r="HS38" s="102"/>
      <c r="HT38" s="102"/>
      <c r="HU38" s="102"/>
      <c r="HV38" s="102"/>
      <c r="HW38" s="102"/>
      <c r="HX38" s="102"/>
      <c r="HY38" s="102"/>
      <c r="HZ38" s="102"/>
      <c r="IA38" s="102"/>
      <c r="IB38" s="102"/>
      <c r="IC38" s="102"/>
      <c r="ID38" s="102"/>
      <c r="IE38" s="102"/>
      <c r="IF38" s="102"/>
      <c r="IG38" s="102"/>
      <c r="IH38" s="102"/>
    </row>
    <row r="39" spans="1:29" s="91" customFormat="1" ht="12.75" hidden="1">
      <c r="A39" s="118"/>
      <c r="B39" s="118"/>
      <c r="C39" s="118"/>
      <c r="D39" s="136"/>
      <c r="E39" s="118"/>
      <c r="F39" s="118"/>
      <c r="G39" s="118"/>
      <c r="H39" s="118"/>
      <c r="O39" s="102"/>
      <c r="P39" s="102"/>
      <c r="Q39" s="102"/>
      <c r="R39" s="102"/>
      <c r="S39" s="102"/>
      <c r="T39" s="102"/>
      <c r="U39" s="102"/>
      <c r="V39" s="102"/>
      <c r="W39" s="102"/>
      <c r="X39" s="102"/>
      <c r="Y39" s="102"/>
      <c r="Z39" s="102"/>
      <c r="AA39" s="102"/>
      <c r="AB39" s="102"/>
      <c r="AC39" s="102"/>
    </row>
    <row r="40" spans="1:242" s="103" customFormat="1" ht="15.75" hidden="1">
      <c r="A40" s="107"/>
      <c r="B40" s="119">
        <f ca="1">TODAY()</f>
        <v>44092</v>
      </c>
      <c r="C40" s="116">
        <f>-sumkred2</f>
        <v>-1000</v>
      </c>
      <c r="D40" s="135"/>
      <c r="E40" s="107"/>
      <c r="F40" s="120"/>
      <c r="G40" s="120"/>
      <c r="H40" s="120"/>
      <c r="I40" s="101"/>
      <c r="J40" s="91"/>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c r="DL40" s="102"/>
      <c r="DM40" s="102"/>
      <c r="DN40" s="102"/>
      <c r="DO40" s="102"/>
      <c r="DP40" s="102"/>
      <c r="DQ40" s="102"/>
      <c r="DR40" s="102"/>
      <c r="DS40" s="102"/>
      <c r="DT40" s="102"/>
      <c r="DU40" s="102"/>
      <c r="DV40" s="102"/>
      <c r="DW40" s="102"/>
      <c r="DX40" s="102"/>
      <c r="DY40" s="102"/>
      <c r="DZ40" s="102"/>
      <c r="EA40" s="102"/>
      <c r="EB40" s="102"/>
      <c r="EC40" s="102"/>
      <c r="ED40" s="102"/>
      <c r="EE40" s="102"/>
      <c r="EF40" s="102"/>
      <c r="EG40" s="102"/>
      <c r="EH40" s="102"/>
      <c r="EI40" s="102"/>
      <c r="EJ40" s="102"/>
      <c r="EK40" s="102"/>
      <c r="EL40" s="102"/>
      <c r="EM40" s="102"/>
      <c r="EN40" s="102"/>
      <c r="EO40" s="102"/>
      <c r="EP40" s="102"/>
      <c r="EQ40" s="102"/>
      <c r="ER40" s="102"/>
      <c r="ES40" s="102"/>
      <c r="ET40" s="102"/>
      <c r="EU40" s="102"/>
      <c r="EV40" s="102"/>
      <c r="EW40" s="102"/>
      <c r="EX40" s="102"/>
      <c r="EY40" s="102"/>
      <c r="EZ40" s="102"/>
      <c r="FA40" s="102"/>
      <c r="FB40" s="102"/>
      <c r="FC40" s="102"/>
      <c r="FD40" s="102"/>
      <c r="FE40" s="102"/>
      <c r="FF40" s="102"/>
      <c r="FG40" s="102"/>
      <c r="FH40" s="102"/>
      <c r="FI40" s="102"/>
      <c r="FJ40" s="102"/>
      <c r="FK40" s="102"/>
      <c r="FL40" s="102"/>
      <c r="FM40" s="102"/>
      <c r="FN40" s="102"/>
      <c r="FO40" s="102"/>
      <c r="FP40" s="102"/>
      <c r="FQ40" s="102"/>
      <c r="FR40" s="102"/>
      <c r="FS40" s="102"/>
      <c r="FT40" s="102"/>
      <c r="FU40" s="102"/>
      <c r="FV40" s="102"/>
      <c r="FW40" s="102"/>
      <c r="FX40" s="102"/>
      <c r="FY40" s="102"/>
      <c r="FZ40" s="102"/>
      <c r="GA40" s="102"/>
      <c r="GB40" s="102"/>
      <c r="GC40" s="102"/>
      <c r="GD40" s="102"/>
      <c r="GE40" s="102"/>
      <c r="GF40" s="102"/>
      <c r="GG40" s="102"/>
      <c r="GH40" s="102"/>
      <c r="GI40" s="102"/>
      <c r="GJ40" s="102"/>
      <c r="GK40" s="102"/>
      <c r="GL40" s="102"/>
      <c r="GM40" s="102"/>
      <c r="GN40" s="102"/>
      <c r="GO40" s="102"/>
      <c r="GP40" s="102"/>
      <c r="GQ40" s="102"/>
      <c r="GR40" s="102"/>
      <c r="GS40" s="102"/>
      <c r="GT40" s="102"/>
      <c r="GU40" s="102"/>
      <c r="GV40" s="102"/>
      <c r="GW40" s="102"/>
      <c r="GX40" s="102"/>
      <c r="GY40" s="102"/>
      <c r="GZ40" s="102"/>
      <c r="HA40" s="102"/>
      <c r="HB40" s="102"/>
      <c r="HC40" s="102"/>
      <c r="HD40" s="102"/>
      <c r="HE40" s="102"/>
      <c r="HF40" s="102"/>
      <c r="HG40" s="102"/>
      <c r="HH40" s="102"/>
      <c r="HI40" s="102"/>
      <c r="HJ40" s="102"/>
      <c r="HK40" s="102"/>
      <c r="HL40" s="102"/>
      <c r="HM40" s="102"/>
      <c r="HN40" s="102"/>
      <c r="HO40" s="102"/>
      <c r="HP40" s="102"/>
      <c r="HQ40" s="102"/>
      <c r="HR40" s="102"/>
      <c r="HS40" s="102"/>
      <c r="HT40" s="102"/>
      <c r="HU40" s="102"/>
      <c r="HV40" s="102"/>
      <c r="HW40" s="102"/>
      <c r="HX40" s="102"/>
      <c r="HY40" s="102"/>
      <c r="HZ40" s="102"/>
      <c r="IA40" s="102"/>
      <c r="IB40" s="102"/>
      <c r="IC40" s="102"/>
      <c r="ID40" s="102"/>
      <c r="IE40" s="102"/>
      <c r="IF40" s="102"/>
      <c r="IG40" s="102"/>
      <c r="IH40" s="102"/>
    </row>
    <row r="41" spans="1:241" s="103" customFormat="1" ht="15.75" hidden="1">
      <c r="A41" s="114">
        <f ca="1">TODAY()</f>
        <v>44092</v>
      </c>
      <c r="B41" s="119">
        <f>_XLL.ДАТАМЕС(B40,1)</f>
        <v>44122</v>
      </c>
      <c r="C41" s="116">
        <f aca="true" t="shared" si="4" ref="C41:C52">E22</f>
        <v>4.618852459016392</v>
      </c>
      <c r="D41" s="135"/>
      <c r="E41" s="107"/>
      <c r="F41" s="120"/>
      <c r="G41" s="120"/>
      <c r="H41" s="120"/>
      <c r="I41" s="101"/>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2"/>
      <c r="DV41" s="102"/>
      <c r="DW41" s="102"/>
      <c r="DX41" s="102"/>
      <c r="DY41" s="102"/>
      <c r="DZ41" s="102"/>
      <c r="EA41" s="102"/>
      <c r="EB41" s="102"/>
      <c r="EC41" s="102"/>
      <c r="ED41" s="102"/>
      <c r="EE41" s="102"/>
      <c r="EF41" s="102"/>
      <c r="EG41" s="102"/>
      <c r="EH41" s="102"/>
      <c r="EI41" s="102"/>
      <c r="EJ41" s="102"/>
      <c r="EK41" s="102"/>
      <c r="EL41" s="102"/>
      <c r="EM41" s="102"/>
      <c r="EN41" s="102"/>
      <c r="EO41" s="102"/>
      <c r="EP41" s="102"/>
      <c r="EQ41" s="102"/>
      <c r="ER41" s="102"/>
      <c r="ES41" s="102"/>
      <c r="ET41" s="102"/>
      <c r="EU41" s="102"/>
      <c r="EV41" s="102"/>
      <c r="EW41" s="102"/>
      <c r="EX41" s="102"/>
      <c r="EY41" s="102"/>
      <c r="EZ41" s="102"/>
      <c r="FA41" s="102"/>
      <c r="FB41" s="102"/>
      <c r="FC41" s="102"/>
      <c r="FD41" s="102"/>
      <c r="FE41" s="102"/>
      <c r="FF41" s="102"/>
      <c r="FG41" s="102"/>
      <c r="FH41" s="102"/>
      <c r="FI41" s="102"/>
      <c r="FJ41" s="102"/>
      <c r="FK41" s="102"/>
      <c r="FL41" s="102"/>
      <c r="FM41" s="102"/>
      <c r="FN41" s="102"/>
      <c r="FO41" s="102"/>
      <c r="FP41" s="102"/>
      <c r="FQ41" s="102"/>
      <c r="FR41" s="102"/>
      <c r="FS41" s="102"/>
      <c r="FT41" s="102"/>
      <c r="FU41" s="102"/>
      <c r="FV41" s="102"/>
      <c r="FW41" s="102"/>
      <c r="FX41" s="102"/>
      <c r="FY41" s="102"/>
      <c r="FZ41" s="102"/>
      <c r="GA41" s="102"/>
      <c r="GB41" s="102"/>
      <c r="GC41" s="102"/>
      <c r="GD41" s="102"/>
      <c r="GE41" s="102"/>
      <c r="GF41" s="102"/>
      <c r="GG41" s="102"/>
      <c r="GH41" s="102"/>
      <c r="GI41" s="102"/>
      <c r="GJ41" s="102"/>
      <c r="GK41" s="102"/>
      <c r="GL41" s="102"/>
      <c r="GM41" s="102"/>
      <c r="GN41" s="102"/>
      <c r="GO41" s="102"/>
      <c r="GP41" s="102"/>
      <c r="GQ41" s="102"/>
      <c r="GR41" s="102"/>
      <c r="GS41" s="102"/>
      <c r="GT41" s="102"/>
      <c r="GU41" s="102"/>
      <c r="GV41" s="102"/>
      <c r="GW41" s="102"/>
      <c r="GX41" s="102"/>
      <c r="GY41" s="102"/>
      <c r="GZ41" s="102"/>
      <c r="HA41" s="102"/>
      <c r="HB41" s="102"/>
      <c r="HC41" s="102"/>
      <c r="HD41" s="102"/>
      <c r="HE41" s="102"/>
      <c r="HF41" s="102"/>
      <c r="HG41" s="102"/>
      <c r="HH41" s="102"/>
      <c r="HI41" s="102"/>
      <c r="HJ41" s="102"/>
      <c r="HK41" s="102"/>
      <c r="HL41" s="102"/>
      <c r="HM41" s="102"/>
      <c r="HN41" s="102"/>
      <c r="HO41" s="102"/>
      <c r="HP41" s="102"/>
      <c r="HQ41" s="102"/>
      <c r="HR41" s="102"/>
      <c r="HS41" s="102"/>
      <c r="HT41" s="102"/>
      <c r="HU41" s="102"/>
      <c r="HV41" s="102"/>
      <c r="HW41" s="102"/>
      <c r="HX41" s="102"/>
      <c r="HY41" s="102"/>
      <c r="HZ41" s="102"/>
      <c r="IA41" s="102"/>
      <c r="IB41" s="102"/>
      <c r="IC41" s="102"/>
      <c r="ID41" s="102"/>
      <c r="IE41" s="102"/>
      <c r="IF41" s="102"/>
      <c r="IG41" s="102"/>
    </row>
    <row r="42" spans="1:241" s="103" customFormat="1" ht="15.75" hidden="1">
      <c r="A42" s="114">
        <f>_XLL.ДАТАМЕС(A41,1)</f>
        <v>44122</v>
      </c>
      <c r="B42" s="119">
        <f>_XLL.ДАТАМЕС(B41,1)</f>
        <v>44153</v>
      </c>
      <c r="C42" s="116">
        <f t="shared" si="4"/>
        <v>4.948770491803279</v>
      </c>
      <c r="D42" s="135"/>
      <c r="E42" s="107"/>
      <c r="F42" s="120"/>
      <c r="G42" s="120"/>
      <c r="H42" s="120"/>
      <c r="I42" s="101"/>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c r="DA42" s="102"/>
      <c r="DB42" s="102"/>
      <c r="DC42" s="102"/>
      <c r="DD42" s="102"/>
      <c r="DE42" s="102"/>
      <c r="DF42" s="102"/>
      <c r="DG42" s="102"/>
      <c r="DH42" s="102"/>
      <c r="DI42" s="102"/>
      <c r="DJ42" s="102"/>
      <c r="DK42" s="102"/>
      <c r="DL42" s="102"/>
      <c r="DM42" s="102"/>
      <c r="DN42" s="102"/>
      <c r="DO42" s="102"/>
      <c r="DP42" s="102"/>
      <c r="DQ42" s="102"/>
      <c r="DR42" s="102"/>
      <c r="DS42" s="102"/>
      <c r="DT42" s="102"/>
      <c r="DU42" s="102"/>
      <c r="DV42" s="102"/>
      <c r="DW42" s="102"/>
      <c r="DX42" s="102"/>
      <c r="DY42" s="102"/>
      <c r="DZ42" s="102"/>
      <c r="EA42" s="102"/>
      <c r="EB42" s="102"/>
      <c r="EC42" s="102"/>
      <c r="ED42" s="102"/>
      <c r="EE42" s="102"/>
      <c r="EF42" s="102"/>
      <c r="EG42" s="102"/>
      <c r="EH42" s="102"/>
      <c r="EI42" s="102"/>
      <c r="EJ42" s="102"/>
      <c r="EK42" s="102"/>
      <c r="EL42" s="102"/>
      <c r="EM42" s="102"/>
      <c r="EN42" s="102"/>
      <c r="EO42" s="102"/>
      <c r="EP42" s="102"/>
      <c r="EQ42" s="102"/>
      <c r="ER42" s="102"/>
      <c r="ES42" s="102"/>
      <c r="ET42" s="102"/>
      <c r="EU42" s="102"/>
      <c r="EV42" s="102"/>
      <c r="EW42" s="102"/>
      <c r="EX42" s="102"/>
      <c r="EY42" s="102"/>
      <c r="EZ42" s="102"/>
      <c r="FA42" s="102"/>
      <c r="FB42" s="102"/>
      <c r="FC42" s="102"/>
      <c r="FD42" s="102"/>
      <c r="FE42" s="102"/>
      <c r="FF42" s="102"/>
      <c r="FG42" s="102"/>
      <c r="FH42" s="102"/>
      <c r="FI42" s="102"/>
      <c r="FJ42" s="102"/>
      <c r="FK42" s="102"/>
      <c r="FL42" s="102"/>
      <c r="FM42" s="102"/>
      <c r="FN42" s="102"/>
      <c r="FO42" s="102"/>
      <c r="FP42" s="102"/>
      <c r="FQ42" s="102"/>
      <c r="FR42" s="102"/>
      <c r="FS42" s="102"/>
      <c r="FT42" s="102"/>
      <c r="FU42" s="102"/>
      <c r="FV42" s="102"/>
      <c r="FW42" s="102"/>
      <c r="FX42" s="102"/>
      <c r="FY42" s="102"/>
      <c r="FZ42" s="102"/>
      <c r="GA42" s="102"/>
      <c r="GB42" s="102"/>
      <c r="GC42" s="102"/>
      <c r="GD42" s="102"/>
      <c r="GE42" s="102"/>
      <c r="GF42" s="102"/>
      <c r="GG42" s="102"/>
      <c r="GH42" s="102"/>
      <c r="GI42" s="102"/>
      <c r="GJ42" s="102"/>
      <c r="GK42" s="102"/>
      <c r="GL42" s="102"/>
      <c r="GM42" s="102"/>
      <c r="GN42" s="102"/>
      <c r="GO42" s="102"/>
      <c r="GP42" s="102"/>
      <c r="GQ42" s="102"/>
      <c r="GR42" s="102"/>
      <c r="GS42" s="102"/>
      <c r="GT42" s="102"/>
      <c r="GU42" s="102"/>
      <c r="GV42" s="102"/>
      <c r="GW42" s="102"/>
      <c r="GX42" s="102"/>
      <c r="GY42" s="102"/>
      <c r="GZ42" s="102"/>
      <c r="HA42" s="102"/>
      <c r="HB42" s="102"/>
      <c r="HC42" s="102"/>
      <c r="HD42" s="102"/>
      <c r="HE42" s="102"/>
      <c r="HF42" s="102"/>
      <c r="HG42" s="102"/>
      <c r="HH42" s="102"/>
      <c r="HI42" s="102"/>
      <c r="HJ42" s="102"/>
      <c r="HK42" s="102"/>
      <c r="HL42" s="102"/>
      <c r="HM42" s="102"/>
      <c r="HN42" s="102"/>
      <c r="HO42" s="102"/>
      <c r="HP42" s="102"/>
      <c r="HQ42" s="102"/>
      <c r="HR42" s="102"/>
      <c r="HS42" s="102"/>
      <c r="HT42" s="102"/>
      <c r="HU42" s="102"/>
      <c r="HV42" s="102"/>
      <c r="HW42" s="102"/>
      <c r="HX42" s="102"/>
      <c r="HY42" s="102"/>
      <c r="HZ42" s="102"/>
      <c r="IA42" s="102"/>
      <c r="IB42" s="102"/>
      <c r="IC42" s="102"/>
      <c r="ID42" s="102"/>
      <c r="IE42" s="102"/>
      <c r="IF42" s="102"/>
      <c r="IG42" s="102"/>
    </row>
    <row r="43" spans="1:241" s="103" customFormat="1" ht="15.75" hidden="1">
      <c r="A43" s="114">
        <f>_XLL.ДАТАМЕС(A42,1)</f>
        <v>44153</v>
      </c>
      <c r="B43" s="119">
        <f aca="true" t="shared" si="5" ref="B43:B52">_XLL.ДАТАМЕС(B42,1)</f>
        <v>44183</v>
      </c>
      <c r="C43" s="116">
        <f t="shared" si="4"/>
        <v>5.278688524590164</v>
      </c>
      <c r="D43" s="135"/>
      <c r="E43" s="107"/>
      <c r="F43" s="120"/>
      <c r="G43" s="120"/>
      <c r="H43" s="120"/>
      <c r="I43" s="101"/>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c r="DE43" s="102"/>
      <c r="DF43" s="102"/>
      <c r="DG43" s="102"/>
      <c r="DH43" s="102"/>
      <c r="DI43" s="102"/>
      <c r="DJ43" s="102"/>
      <c r="DK43" s="102"/>
      <c r="DL43" s="102"/>
      <c r="DM43" s="102"/>
      <c r="DN43" s="102"/>
      <c r="DO43" s="102"/>
      <c r="DP43" s="102"/>
      <c r="DQ43" s="102"/>
      <c r="DR43" s="102"/>
      <c r="DS43" s="102"/>
      <c r="DT43" s="102"/>
      <c r="DU43" s="102"/>
      <c r="DV43" s="102"/>
      <c r="DW43" s="102"/>
      <c r="DX43" s="102"/>
      <c r="DY43" s="102"/>
      <c r="DZ43" s="102"/>
      <c r="EA43" s="102"/>
      <c r="EB43" s="102"/>
      <c r="EC43" s="102"/>
      <c r="ED43" s="102"/>
      <c r="EE43" s="102"/>
      <c r="EF43" s="102"/>
      <c r="EG43" s="102"/>
      <c r="EH43" s="102"/>
      <c r="EI43" s="102"/>
      <c r="EJ43" s="102"/>
      <c r="EK43" s="102"/>
      <c r="EL43" s="102"/>
      <c r="EM43" s="102"/>
      <c r="EN43" s="102"/>
      <c r="EO43" s="102"/>
      <c r="EP43" s="102"/>
      <c r="EQ43" s="102"/>
      <c r="ER43" s="102"/>
      <c r="ES43" s="102"/>
      <c r="ET43" s="102"/>
      <c r="EU43" s="102"/>
      <c r="EV43" s="102"/>
      <c r="EW43" s="102"/>
      <c r="EX43" s="102"/>
      <c r="EY43" s="102"/>
      <c r="EZ43" s="102"/>
      <c r="FA43" s="102"/>
      <c r="FB43" s="102"/>
      <c r="FC43" s="102"/>
      <c r="FD43" s="102"/>
      <c r="FE43" s="102"/>
      <c r="FF43" s="102"/>
      <c r="FG43" s="102"/>
      <c r="FH43" s="102"/>
      <c r="FI43" s="102"/>
      <c r="FJ43" s="102"/>
      <c r="FK43" s="102"/>
      <c r="FL43" s="102"/>
      <c r="FM43" s="102"/>
      <c r="FN43" s="102"/>
      <c r="FO43" s="102"/>
      <c r="FP43" s="102"/>
      <c r="FQ43" s="102"/>
      <c r="FR43" s="102"/>
      <c r="FS43" s="102"/>
      <c r="FT43" s="102"/>
      <c r="FU43" s="102"/>
      <c r="FV43" s="102"/>
      <c r="FW43" s="102"/>
      <c r="FX43" s="102"/>
      <c r="FY43" s="102"/>
      <c r="FZ43" s="102"/>
      <c r="GA43" s="102"/>
      <c r="GB43" s="102"/>
      <c r="GC43" s="102"/>
      <c r="GD43" s="102"/>
      <c r="GE43" s="102"/>
      <c r="GF43" s="102"/>
      <c r="GG43" s="102"/>
      <c r="GH43" s="102"/>
      <c r="GI43" s="102"/>
      <c r="GJ43" s="102"/>
      <c r="GK43" s="102"/>
      <c r="GL43" s="102"/>
      <c r="GM43" s="102"/>
      <c r="GN43" s="102"/>
      <c r="GO43" s="102"/>
      <c r="GP43" s="102"/>
      <c r="GQ43" s="102"/>
      <c r="GR43" s="102"/>
      <c r="GS43" s="102"/>
      <c r="GT43" s="102"/>
      <c r="GU43" s="102"/>
      <c r="GV43" s="102"/>
      <c r="GW43" s="102"/>
      <c r="GX43" s="102"/>
      <c r="GY43" s="102"/>
      <c r="GZ43" s="102"/>
      <c r="HA43" s="102"/>
      <c r="HB43" s="102"/>
      <c r="HC43" s="102"/>
      <c r="HD43" s="102"/>
      <c r="HE43" s="102"/>
      <c r="HF43" s="102"/>
      <c r="HG43" s="102"/>
      <c r="HH43" s="102"/>
      <c r="HI43" s="102"/>
      <c r="HJ43" s="102"/>
      <c r="HK43" s="102"/>
      <c r="HL43" s="102"/>
      <c r="HM43" s="102"/>
      <c r="HN43" s="102"/>
      <c r="HO43" s="102"/>
      <c r="HP43" s="102"/>
      <c r="HQ43" s="102"/>
      <c r="HR43" s="102"/>
      <c r="HS43" s="102"/>
      <c r="HT43" s="102"/>
      <c r="HU43" s="102"/>
      <c r="HV43" s="102"/>
      <c r="HW43" s="102"/>
      <c r="HX43" s="102"/>
      <c r="HY43" s="102"/>
      <c r="HZ43" s="102"/>
      <c r="IA43" s="102"/>
      <c r="IB43" s="102"/>
      <c r="IC43" s="102"/>
      <c r="ID43" s="102"/>
      <c r="IE43" s="102"/>
      <c r="IF43" s="102"/>
      <c r="IG43" s="102"/>
    </row>
    <row r="44" spans="1:241" s="103" customFormat="1" ht="15.75" hidden="1">
      <c r="A44" s="114">
        <f aca="true" t="shared" si="6" ref="A44:A52">_XLL.ДАТАМЕС(A43,1)</f>
        <v>44183</v>
      </c>
      <c r="B44" s="119">
        <f t="shared" si="5"/>
        <v>44214</v>
      </c>
      <c r="C44" s="116">
        <f t="shared" si="4"/>
        <v>5.608606557377049</v>
      </c>
      <c r="D44" s="135"/>
      <c r="E44" s="107"/>
      <c r="F44" s="120"/>
      <c r="G44" s="120"/>
      <c r="H44" s="120"/>
      <c r="I44" s="101"/>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c r="DE44" s="102"/>
      <c r="DF44" s="102"/>
      <c r="DG44" s="102"/>
      <c r="DH44" s="102"/>
      <c r="DI44" s="102"/>
      <c r="DJ44" s="102"/>
      <c r="DK44" s="102"/>
      <c r="DL44" s="102"/>
      <c r="DM44" s="102"/>
      <c r="DN44" s="102"/>
      <c r="DO44" s="102"/>
      <c r="DP44" s="102"/>
      <c r="DQ44" s="102"/>
      <c r="DR44" s="102"/>
      <c r="DS44" s="102"/>
      <c r="DT44" s="102"/>
      <c r="DU44" s="102"/>
      <c r="DV44" s="102"/>
      <c r="DW44" s="102"/>
      <c r="DX44" s="102"/>
      <c r="DY44" s="102"/>
      <c r="DZ44" s="102"/>
      <c r="EA44" s="102"/>
      <c r="EB44" s="102"/>
      <c r="EC44" s="102"/>
      <c r="ED44" s="102"/>
      <c r="EE44" s="102"/>
      <c r="EF44" s="102"/>
      <c r="EG44" s="102"/>
      <c r="EH44" s="102"/>
      <c r="EI44" s="102"/>
      <c r="EJ44" s="102"/>
      <c r="EK44" s="102"/>
      <c r="EL44" s="102"/>
      <c r="EM44" s="102"/>
      <c r="EN44" s="102"/>
      <c r="EO44" s="102"/>
      <c r="EP44" s="102"/>
      <c r="EQ44" s="102"/>
      <c r="ER44" s="102"/>
      <c r="ES44" s="102"/>
      <c r="ET44" s="102"/>
      <c r="EU44" s="102"/>
      <c r="EV44" s="102"/>
      <c r="EW44" s="102"/>
      <c r="EX44" s="102"/>
      <c r="EY44" s="102"/>
      <c r="EZ44" s="102"/>
      <c r="FA44" s="102"/>
      <c r="FB44" s="102"/>
      <c r="FC44" s="102"/>
      <c r="FD44" s="102"/>
      <c r="FE44" s="102"/>
      <c r="FF44" s="102"/>
      <c r="FG44" s="102"/>
      <c r="FH44" s="102"/>
      <c r="FI44" s="102"/>
      <c r="FJ44" s="102"/>
      <c r="FK44" s="102"/>
      <c r="FL44" s="102"/>
      <c r="FM44" s="102"/>
      <c r="FN44" s="102"/>
      <c r="FO44" s="102"/>
      <c r="FP44" s="102"/>
      <c r="FQ44" s="102"/>
      <c r="FR44" s="102"/>
      <c r="FS44" s="102"/>
      <c r="FT44" s="102"/>
      <c r="FU44" s="102"/>
      <c r="FV44" s="102"/>
      <c r="FW44" s="102"/>
      <c r="FX44" s="102"/>
      <c r="FY44" s="102"/>
      <c r="FZ44" s="102"/>
      <c r="GA44" s="102"/>
      <c r="GB44" s="102"/>
      <c r="GC44" s="102"/>
      <c r="GD44" s="102"/>
      <c r="GE44" s="102"/>
      <c r="GF44" s="102"/>
      <c r="GG44" s="102"/>
      <c r="GH44" s="102"/>
      <c r="GI44" s="102"/>
      <c r="GJ44" s="102"/>
      <c r="GK44" s="102"/>
      <c r="GL44" s="102"/>
      <c r="GM44" s="102"/>
      <c r="GN44" s="102"/>
      <c r="GO44" s="102"/>
      <c r="GP44" s="102"/>
      <c r="GQ44" s="102"/>
      <c r="GR44" s="102"/>
      <c r="GS44" s="102"/>
      <c r="GT44" s="102"/>
      <c r="GU44" s="102"/>
      <c r="GV44" s="102"/>
      <c r="GW44" s="102"/>
      <c r="GX44" s="102"/>
      <c r="GY44" s="102"/>
      <c r="GZ44" s="102"/>
      <c r="HA44" s="102"/>
      <c r="HB44" s="102"/>
      <c r="HC44" s="102"/>
      <c r="HD44" s="102"/>
      <c r="HE44" s="102"/>
      <c r="HF44" s="102"/>
      <c r="HG44" s="102"/>
      <c r="HH44" s="102"/>
      <c r="HI44" s="102"/>
      <c r="HJ44" s="102"/>
      <c r="HK44" s="102"/>
      <c r="HL44" s="102"/>
      <c r="HM44" s="102"/>
      <c r="HN44" s="102"/>
      <c r="HO44" s="102"/>
      <c r="HP44" s="102"/>
      <c r="HQ44" s="102"/>
      <c r="HR44" s="102"/>
      <c r="HS44" s="102"/>
      <c r="HT44" s="102"/>
      <c r="HU44" s="102"/>
      <c r="HV44" s="102"/>
      <c r="HW44" s="102"/>
      <c r="HX44" s="102"/>
      <c r="HY44" s="102"/>
      <c r="HZ44" s="102"/>
      <c r="IA44" s="102"/>
      <c r="IB44" s="102"/>
      <c r="IC44" s="102"/>
      <c r="ID44" s="102"/>
      <c r="IE44" s="102"/>
      <c r="IF44" s="102"/>
      <c r="IG44" s="102"/>
    </row>
    <row r="45" spans="1:241" s="103" customFormat="1" ht="15.75" hidden="1">
      <c r="A45" s="114">
        <f t="shared" si="6"/>
        <v>44214</v>
      </c>
      <c r="B45" s="119">
        <f t="shared" si="5"/>
        <v>44245</v>
      </c>
      <c r="C45" s="116">
        <f t="shared" si="4"/>
        <v>5.938524590163934</v>
      </c>
      <c r="D45" s="135"/>
      <c r="E45" s="107"/>
      <c r="F45" s="120"/>
      <c r="G45" s="120"/>
      <c r="H45" s="120"/>
      <c r="I45" s="101"/>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c r="IG45" s="102"/>
    </row>
    <row r="46" spans="1:241" s="103" customFormat="1" ht="15.75" hidden="1">
      <c r="A46" s="114">
        <f t="shared" si="6"/>
        <v>44245</v>
      </c>
      <c r="B46" s="119">
        <f t="shared" si="5"/>
        <v>44273</v>
      </c>
      <c r="C46" s="116">
        <f t="shared" si="4"/>
        <v>1006.2684426229508</v>
      </c>
      <c r="D46" s="135"/>
      <c r="E46" s="107"/>
      <c r="F46" s="120"/>
      <c r="G46" s="120"/>
      <c r="H46" s="120"/>
      <c r="I46" s="101"/>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102"/>
      <c r="FL46" s="102"/>
      <c r="FM46" s="102"/>
      <c r="FN46" s="102"/>
      <c r="FO46" s="102"/>
      <c r="FP46" s="102"/>
      <c r="FQ46" s="102"/>
      <c r="FR46" s="102"/>
      <c r="FS46" s="102"/>
      <c r="FT46" s="102"/>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2"/>
      <c r="GQ46" s="102"/>
      <c r="GR46" s="102"/>
      <c r="GS46" s="102"/>
      <c r="GT46" s="102"/>
      <c r="GU46" s="102"/>
      <c r="GV46" s="102"/>
      <c r="GW46" s="102"/>
      <c r="GX46" s="102"/>
      <c r="GY46" s="102"/>
      <c r="GZ46" s="102"/>
      <c r="HA46" s="102"/>
      <c r="HB46" s="102"/>
      <c r="HC46" s="102"/>
      <c r="HD46" s="102"/>
      <c r="HE46" s="102"/>
      <c r="HF46" s="102"/>
      <c r="HG46" s="102"/>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c r="ID46" s="102"/>
      <c r="IE46" s="102"/>
      <c r="IF46" s="102"/>
      <c r="IG46" s="102"/>
    </row>
    <row r="47" spans="1:241" s="103" customFormat="1" ht="15.75" hidden="1">
      <c r="A47" s="114">
        <f t="shared" si="6"/>
        <v>44273</v>
      </c>
      <c r="B47" s="119">
        <f t="shared" si="5"/>
        <v>44304</v>
      </c>
      <c r="C47" s="116">
        <f t="shared" si="4"/>
        <v>0</v>
      </c>
      <c r="D47" s="135"/>
      <c r="E47" s="107"/>
      <c r="F47" s="120"/>
      <c r="G47" s="120"/>
      <c r="H47" s="120"/>
      <c r="I47" s="101"/>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c r="IG47" s="102"/>
    </row>
    <row r="48" spans="1:241" s="103" customFormat="1" ht="15.75" hidden="1">
      <c r="A48" s="114">
        <f t="shared" si="6"/>
        <v>44304</v>
      </c>
      <c r="B48" s="119">
        <f t="shared" si="5"/>
        <v>44334</v>
      </c>
      <c r="C48" s="116">
        <f t="shared" si="4"/>
        <v>0</v>
      </c>
      <c r="D48" s="135"/>
      <c r="E48" s="107"/>
      <c r="F48" s="120"/>
      <c r="G48" s="120"/>
      <c r="H48" s="120"/>
      <c r="I48" s="101"/>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row>
    <row r="49" spans="1:241" s="103" customFormat="1" ht="15.75" hidden="1">
      <c r="A49" s="114">
        <f t="shared" si="6"/>
        <v>44334</v>
      </c>
      <c r="B49" s="119">
        <f t="shared" si="5"/>
        <v>44365</v>
      </c>
      <c r="C49" s="116">
        <f t="shared" si="4"/>
        <v>0</v>
      </c>
      <c r="D49" s="135"/>
      <c r="E49" s="107"/>
      <c r="F49" s="120"/>
      <c r="G49" s="120"/>
      <c r="H49" s="120"/>
      <c r="I49" s="101"/>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02"/>
      <c r="GE49" s="102"/>
      <c r="GF49" s="102"/>
      <c r="GG49" s="102"/>
      <c r="GH49" s="102"/>
      <c r="GI49" s="102"/>
      <c r="GJ49" s="102"/>
      <c r="GK49" s="102"/>
      <c r="GL49" s="102"/>
      <c r="GM49" s="102"/>
      <c r="GN49" s="102"/>
      <c r="GO49" s="102"/>
      <c r="GP49" s="102"/>
      <c r="GQ49" s="102"/>
      <c r="GR49" s="102"/>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c r="HU49" s="102"/>
      <c r="HV49" s="102"/>
      <c r="HW49" s="102"/>
      <c r="HX49" s="102"/>
      <c r="HY49" s="102"/>
      <c r="HZ49" s="102"/>
      <c r="IA49" s="102"/>
      <c r="IB49" s="102"/>
      <c r="IC49" s="102"/>
      <c r="ID49" s="102"/>
      <c r="IE49" s="102"/>
      <c r="IF49" s="102"/>
      <c r="IG49" s="102"/>
    </row>
    <row r="50" spans="1:241" s="103" customFormat="1" ht="15.75" hidden="1">
      <c r="A50" s="114">
        <f t="shared" si="6"/>
        <v>44365</v>
      </c>
      <c r="B50" s="119">
        <f t="shared" si="5"/>
        <v>44395</v>
      </c>
      <c r="C50" s="116">
        <f t="shared" si="4"/>
        <v>0</v>
      </c>
      <c r="D50" s="135"/>
      <c r="E50" s="107"/>
      <c r="F50" s="120"/>
      <c r="G50" s="120"/>
      <c r="H50" s="120"/>
      <c r="I50" s="101"/>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2"/>
      <c r="GQ50" s="102"/>
      <c r="GR50" s="102"/>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c r="ID50" s="102"/>
      <c r="IE50" s="102"/>
      <c r="IF50" s="102"/>
      <c r="IG50" s="102"/>
    </row>
    <row r="51" spans="1:241" s="103" customFormat="1" ht="15.75" hidden="1">
      <c r="A51" s="114">
        <f t="shared" si="6"/>
        <v>44395</v>
      </c>
      <c r="B51" s="119">
        <f t="shared" si="5"/>
        <v>44426</v>
      </c>
      <c r="C51" s="116">
        <f t="shared" si="4"/>
        <v>0</v>
      </c>
      <c r="D51" s="135"/>
      <c r="E51" s="120"/>
      <c r="F51" s="120"/>
      <c r="G51" s="120"/>
      <c r="H51" s="120"/>
      <c r="I51" s="101"/>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c r="BW51" s="102"/>
      <c r="BX51" s="102"/>
      <c r="BY51" s="102"/>
      <c r="BZ51" s="102"/>
      <c r="CA51" s="102"/>
      <c r="CB51" s="102"/>
      <c r="CC51" s="102"/>
      <c r="CD51" s="102"/>
      <c r="CE51" s="102"/>
      <c r="CF51" s="102"/>
      <c r="CG51" s="102"/>
      <c r="CH51" s="102"/>
      <c r="CI51" s="102"/>
      <c r="CJ51" s="102"/>
      <c r="CK51" s="102"/>
      <c r="CL51" s="102"/>
      <c r="CM51" s="102"/>
      <c r="CN51" s="102"/>
      <c r="CO51" s="102"/>
      <c r="CP51" s="102"/>
      <c r="CQ51" s="102"/>
      <c r="CR51" s="102"/>
      <c r="CS51" s="102"/>
      <c r="CT51" s="102"/>
      <c r="CU51" s="102"/>
      <c r="CV51" s="102"/>
      <c r="CW51" s="102"/>
      <c r="CX51" s="102"/>
      <c r="CY51" s="102"/>
      <c r="CZ51" s="102"/>
      <c r="DA51" s="102"/>
      <c r="DB51" s="102"/>
      <c r="DC51" s="102"/>
      <c r="DD51" s="102"/>
      <c r="DE51" s="102"/>
      <c r="DF51" s="102"/>
      <c r="DG51" s="102"/>
      <c r="DH51" s="102"/>
      <c r="DI51" s="102"/>
      <c r="DJ51" s="102"/>
      <c r="DK51" s="102"/>
      <c r="DL51" s="102"/>
      <c r="DM51" s="102"/>
      <c r="DN51" s="102"/>
      <c r="DO51" s="102"/>
      <c r="DP51" s="102"/>
      <c r="DQ51" s="102"/>
      <c r="DR51" s="102"/>
      <c r="DS51" s="102"/>
      <c r="DT51" s="102"/>
      <c r="DU51" s="102"/>
      <c r="DV51" s="102"/>
      <c r="DW51" s="102"/>
      <c r="DX51" s="102"/>
      <c r="DY51" s="102"/>
      <c r="DZ51" s="102"/>
      <c r="EA51" s="102"/>
      <c r="EB51" s="102"/>
      <c r="EC51" s="102"/>
      <c r="ED51" s="102"/>
      <c r="EE51" s="102"/>
      <c r="EF51" s="102"/>
      <c r="EG51" s="102"/>
      <c r="EH51" s="102"/>
      <c r="EI51" s="102"/>
      <c r="EJ51" s="102"/>
      <c r="EK51" s="102"/>
      <c r="EL51" s="102"/>
      <c r="EM51" s="102"/>
      <c r="EN51" s="102"/>
      <c r="EO51" s="102"/>
      <c r="EP51" s="102"/>
      <c r="EQ51" s="102"/>
      <c r="ER51" s="102"/>
      <c r="ES51" s="102"/>
      <c r="ET51" s="102"/>
      <c r="EU51" s="102"/>
      <c r="EV51" s="102"/>
      <c r="EW51" s="102"/>
      <c r="EX51" s="102"/>
      <c r="EY51" s="102"/>
      <c r="EZ51" s="102"/>
      <c r="FA51" s="102"/>
      <c r="FB51" s="102"/>
      <c r="FC51" s="102"/>
      <c r="FD51" s="102"/>
      <c r="FE51" s="102"/>
      <c r="FF51" s="102"/>
      <c r="FG51" s="102"/>
      <c r="FH51" s="102"/>
      <c r="FI51" s="102"/>
      <c r="FJ51" s="102"/>
      <c r="FK51" s="102"/>
      <c r="FL51" s="102"/>
      <c r="FM51" s="102"/>
      <c r="FN51" s="102"/>
      <c r="FO51" s="102"/>
      <c r="FP51" s="102"/>
      <c r="FQ51" s="102"/>
      <c r="FR51" s="102"/>
      <c r="FS51" s="102"/>
      <c r="FT51" s="102"/>
      <c r="FU51" s="102"/>
      <c r="FV51" s="102"/>
      <c r="FW51" s="102"/>
      <c r="FX51" s="102"/>
      <c r="FY51" s="102"/>
      <c r="FZ51" s="102"/>
      <c r="GA51" s="102"/>
      <c r="GB51" s="102"/>
      <c r="GC51" s="102"/>
      <c r="GD51" s="102"/>
      <c r="GE51" s="102"/>
      <c r="GF51" s="102"/>
      <c r="GG51" s="102"/>
      <c r="GH51" s="102"/>
      <c r="GI51" s="102"/>
      <c r="GJ51" s="102"/>
      <c r="GK51" s="102"/>
      <c r="GL51" s="102"/>
      <c r="GM51" s="102"/>
      <c r="GN51" s="102"/>
      <c r="GO51" s="102"/>
      <c r="GP51" s="102"/>
      <c r="GQ51" s="102"/>
      <c r="GR51" s="102"/>
      <c r="GS51" s="102"/>
      <c r="GT51" s="102"/>
      <c r="GU51" s="102"/>
      <c r="GV51" s="102"/>
      <c r="GW51" s="102"/>
      <c r="GX51" s="102"/>
      <c r="GY51" s="102"/>
      <c r="GZ51" s="102"/>
      <c r="HA51" s="102"/>
      <c r="HB51" s="102"/>
      <c r="HC51" s="102"/>
      <c r="HD51" s="102"/>
      <c r="HE51" s="102"/>
      <c r="HF51" s="102"/>
      <c r="HG51" s="102"/>
      <c r="HH51" s="102"/>
      <c r="HI51" s="102"/>
      <c r="HJ51" s="102"/>
      <c r="HK51" s="102"/>
      <c r="HL51" s="102"/>
      <c r="HM51" s="102"/>
      <c r="HN51" s="102"/>
      <c r="HO51" s="102"/>
      <c r="HP51" s="102"/>
      <c r="HQ51" s="102"/>
      <c r="HR51" s="102"/>
      <c r="HS51" s="102"/>
      <c r="HT51" s="102"/>
      <c r="HU51" s="102"/>
      <c r="HV51" s="102"/>
      <c r="HW51" s="102"/>
      <c r="HX51" s="102"/>
      <c r="HY51" s="102"/>
      <c r="HZ51" s="102"/>
      <c r="IA51" s="102"/>
      <c r="IB51" s="102"/>
      <c r="IC51" s="102"/>
      <c r="ID51" s="102"/>
      <c r="IE51" s="102"/>
      <c r="IF51" s="102"/>
      <c r="IG51" s="102"/>
    </row>
    <row r="52" spans="1:241" s="103" customFormat="1" ht="15.75" hidden="1">
      <c r="A52" s="114">
        <f t="shared" si="6"/>
        <v>44426</v>
      </c>
      <c r="B52" s="119">
        <f t="shared" si="5"/>
        <v>44457</v>
      </c>
      <c r="C52" s="116">
        <f t="shared" si="4"/>
        <v>0</v>
      </c>
      <c r="D52" s="135"/>
      <c r="E52" s="120"/>
      <c r="F52" s="120"/>
      <c r="G52" s="120"/>
      <c r="H52" s="120"/>
      <c r="I52" s="101"/>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102"/>
      <c r="CO52" s="102"/>
      <c r="CP52" s="102"/>
      <c r="CQ52" s="102"/>
      <c r="CR52" s="102"/>
      <c r="CS52" s="102"/>
      <c r="CT52" s="102"/>
      <c r="CU52" s="102"/>
      <c r="CV52" s="102"/>
      <c r="CW52" s="102"/>
      <c r="CX52" s="102"/>
      <c r="CY52" s="102"/>
      <c r="CZ52" s="102"/>
      <c r="DA52" s="102"/>
      <c r="DB52" s="102"/>
      <c r="DC52" s="102"/>
      <c r="DD52" s="102"/>
      <c r="DE52" s="102"/>
      <c r="DF52" s="102"/>
      <c r="DG52" s="102"/>
      <c r="DH52" s="102"/>
      <c r="DI52" s="102"/>
      <c r="DJ52" s="102"/>
      <c r="DK52" s="102"/>
      <c r="DL52" s="102"/>
      <c r="DM52" s="102"/>
      <c r="DN52" s="102"/>
      <c r="DO52" s="102"/>
      <c r="DP52" s="102"/>
      <c r="DQ52" s="102"/>
      <c r="DR52" s="102"/>
      <c r="DS52" s="102"/>
      <c r="DT52" s="102"/>
      <c r="DU52" s="102"/>
      <c r="DV52" s="102"/>
      <c r="DW52" s="102"/>
      <c r="DX52" s="102"/>
      <c r="DY52" s="102"/>
      <c r="DZ52" s="102"/>
      <c r="EA52" s="102"/>
      <c r="EB52" s="102"/>
      <c r="EC52" s="102"/>
      <c r="ED52" s="102"/>
      <c r="EE52" s="102"/>
      <c r="EF52" s="102"/>
      <c r="EG52" s="102"/>
      <c r="EH52" s="102"/>
      <c r="EI52" s="102"/>
      <c r="EJ52" s="102"/>
      <c r="EK52" s="102"/>
      <c r="EL52" s="102"/>
      <c r="EM52" s="102"/>
      <c r="EN52" s="102"/>
      <c r="EO52" s="102"/>
      <c r="EP52" s="102"/>
      <c r="EQ52" s="102"/>
      <c r="ER52" s="102"/>
      <c r="ES52" s="102"/>
      <c r="ET52" s="102"/>
      <c r="EU52" s="102"/>
      <c r="EV52" s="102"/>
      <c r="EW52" s="102"/>
      <c r="EX52" s="102"/>
      <c r="EY52" s="102"/>
      <c r="EZ52" s="102"/>
      <c r="FA52" s="102"/>
      <c r="FB52" s="102"/>
      <c r="FC52" s="102"/>
      <c r="FD52" s="102"/>
      <c r="FE52" s="102"/>
      <c r="FF52" s="102"/>
      <c r="FG52" s="102"/>
      <c r="FH52" s="102"/>
      <c r="FI52" s="102"/>
      <c r="FJ52" s="102"/>
      <c r="FK52" s="102"/>
      <c r="FL52" s="102"/>
      <c r="FM52" s="102"/>
      <c r="FN52" s="102"/>
      <c r="FO52" s="102"/>
      <c r="FP52" s="102"/>
      <c r="FQ52" s="102"/>
      <c r="FR52" s="102"/>
      <c r="FS52" s="102"/>
      <c r="FT52" s="102"/>
      <c r="FU52" s="102"/>
      <c r="FV52" s="102"/>
      <c r="FW52" s="102"/>
      <c r="FX52" s="102"/>
      <c r="FY52" s="102"/>
      <c r="FZ52" s="102"/>
      <c r="GA52" s="102"/>
      <c r="GB52" s="102"/>
      <c r="GC52" s="102"/>
      <c r="GD52" s="102"/>
      <c r="GE52" s="102"/>
      <c r="GF52" s="102"/>
      <c r="GG52" s="102"/>
      <c r="GH52" s="102"/>
      <c r="GI52" s="102"/>
      <c r="GJ52" s="102"/>
      <c r="GK52" s="102"/>
      <c r="GL52" s="102"/>
      <c r="GM52" s="102"/>
      <c r="GN52" s="102"/>
      <c r="GO52" s="102"/>
      <c r="GP52" s="102"/>
      <c r="GQ52" s="102"/>
      <c r="GR52" s="102"/>
      <c r="GS52" s="102"/>
      <c r="GT52" s="102"/>
      <c r="GU52" s="102"/>
      <c r="GV52" s="102"/>
      <c r="GW52" s="102"/>
      <c r="GX52" s="102"/>
      <c r="GY52" s="102"/>
      <c r="GZ52" s="102"/>
      <c r="HA52" s="102"/>
      <c r="HB52" s="102"/>
      <c r="HC52" s="102"/>
      <c r="HD52" s="102"/>
      <c r="HE52" s="102"/>
      <c r="HF52" s="102"/>
      <c r="HG52" s="102"/>
      <c r="HH52" s="102"/>
      <c r="HI52" s="102"/>
      <c r="HJ52" s="102"/>
      <c r="HK52" s="102"/>
      <c r="HL52" s="102"/>
      <c r="HM52" s="102"/>
      <c r="HN52" s="102"/>
      <c r="HO52" s="102"/>
      <c r="HP52" s="102"/>
      <c r="HQ52" s="102"/>
      <c r="HR52" s="102"/>
      <c r="HS52" s="102"/>
      <c r="HT52" s="102"/>
      <c r="HU52" s="102"/>
      <c r="HV52" s="102"/>
      <c r="HW52" s="102"/>
      <c r="HX52" s="102"/>
      <c r="HY52" s="102"/>
      <c r="HZ52" s="102"/>
      <c r="IA52" s="102"/>
      <c r="IB52" s="102"/>
      <c r="IC52" s="102"/>
      <c r="ID52" s="102"/>
      <c r="IE52" s="102"/>
      <c r="IF52" s="102"/>
      <c r="IG52" s="102"/>
    </row>
    <row r="53" spans="1:242" s="1" customFormat="1" ht="15.75">
      <c r="A53" s="121"/>
      <c r="B53" s="121"/>
      <c r="C53" s="121"/>
      <c r="D53" s="137"/>
      <c r="E53" s="121"/>
      <c r="F53" s="122"/>
      <c r="G53" s="122"/>
      <c r="H53" s="122"/>
      <c r="I53" s="69"/>
      <c r="J53" s="68"/>
      <c r="K53" s="68"/>
      <c r="L53" s="68"/>
      <c r="M53" s="68"/>
      <c r="N53" s="68"/>
      <c r="O53" s="131"/>
      <c r="P53" s="131"/>
      <c r="Q53" s="131"/>
      <c r="R53" s="131"/>
      <c r="S53" s="131"/>
      <c r="T53" s="131"/>
      <c r="U53" s="131"/>
      <c r="V53" s="131"/>
      <c r="W53" s="131"/>
      <c r="X53" s="131"/>
      <c r="Y53" s="131"/>
      <c r="Z53" s="131"/>
      <c r="AA53" s="131"/>
      <c r="AB53" s="131"/>
      <c r="AC53" s="131"/>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c r="EO53" s="68"/>
      <c r="EP53" s="68"/>
      <c r="EQ53" s="68"/>
      <c r="ER53" s="68"/>
      <c r="ES53" s="68"/>
      <c r="ET53" s="68"/>
      <c r="EU53" s="68"/>
      <c r="EV53" s="68"/>
      <c r="EW53" s="68"/>
      <c r="EX53" s="68"/>
      <c r="EY53" s="68"/>
      <c r="EZ53" s="68"/>
      <c r="FA53" s="68"/>
      <c r="FB53" s="68"/>
      <c r="FC53" s="68"/>
      <c r="FD53" s="68"/>
      <c r="FE53" s="68"/>
      <c r="FF53" s="68"/>
      <c r="FG53" s="68"/>
      <c r="FH53" s="68"/>
      <c r="FI53" s="68"/>
      <c r="FJ53" s="68"/>
      <c r="FK53" s="68"/>
      <c r="FL53" s="68"/>
      <c r="FM53" s="68"/>
      <c r="FN53" s="68"/>
      <c r="FO53" s="68"/>
      <c r="FP53" s="68"/>
      <c r="FQ53" s="68"/>
      <c r="FR53" s="68"/>
      <c r="FS53" s="68"/>
      <c r="FT53" s="68"/>
      <c r="FU53" s="68"/>
      <c r="FV53" s="68"/>
      <c r="FW53" s="68"/>
      <c r="FX53" s="68"/>
      <c r="FY53" s="68"/>
      <c r="FZ53" s="68"/>
      <c r="GA53" s="68"/>
      <c r="GB53" s="68"/>
      <c r="GC53" s="68"/>
      <c r="GD53" s="68"/>
      <c r="GE53" s="68"/>
      <c r="GF53" s="68"/>
      <c r="GG53" s="68"/>
      <c r="GH53" s="68"/>
      <c r="GI53" s="68"/>
      <c r="GJ53" s="68"/>
      <c r="GK53" s="68"/>
      <c r="GL53" s="68"/>
      <c r="GM53" s="68"/>
      <c r="GN53" s="68"/>
      <c r="GO53" s="68"/>
      <c r="GP53" s="68"/>
      <c r="GQ53" s="68"/>
      <c r="GR53" s="68"/>
      <c r="GS53" s="68"/>
      <c r="GT53" s="68"/>
      <c r="GU53" s="68"/>
      <c r="GV53" s="68"/>
      <c r="GW53" s="68"/>
      <c r="GX53" s="68"/>
      <c r="GY53" s="68"/>
      <c r="GZ53" s="68"/>
      <c r="HA53" s="68"/>
      <c r="HB53" s="68"/>
      <c r="HC53" s="68"/>
      <c r="HD53" s="68"/>
      <c r="HE53" s="68"/>
      <c r="HF53" s="68"/>
      <c r="HG53" s="68"/>
      <c r="HH53" s="68"/>
      <c r="HI53" s="68"/>
      <c r="HJ53" s="68"/>
      <c r="HK53" s="68"/>
      <c r="HL53" s="68"/>
      <c r="HM53" s="68"/>
      <c r="HN53" s="68"/>
      <c r="HO53" s="68"/>
      <c r="HP53" s="68"/>
      <c r="HQ53" s="68"/>
      <c r="HR53" s="68"/>
      <c r="HS53" s="68"/>
      <c r="HT53" s="68"/>
      <c r="HU53" s="68"/>
      <c r="HV53" s="68"/>
      <c r="HW53" s="68"/>
      <c r="HX53" s="68"/>
      <c r="HY53" s="68"/>
      <c r="HZ53" s="68"/>
      <c r="IA53" s="68"/>
      <c r="IB53" s="68"/>
      <c r="IC53" s="68"/>
      <c r="ID53" s="68"/>
      <c r="IE53" s="68"/>
      <c r="IF53" s="68"/>
      <c r="IG53" s="68"/>
      <c r="IH53" s="68"/>
    </row>
    <row r="54" spans="1:29" s="68" customFormat="1" ht="15">
      <c r="A54" s="122"/>
      <c r="B54" s="122"/>
      <c r="C54" s="122"/>
      <c r="D54" s="138"/>
      <c r="E54" s="122"/>
      <c r="F54" s="122"/>
      <c r="G54" s="122"/>
      <c r="H54" s="122"/>
      <c r="I54" s="69"/>
      <c r="O54" s="131"/>
      <c r="P54" s="131"/>
      <c r="Q54" s="131"/>
      <c r="R54" s="131"/>
      <c r="S54" s="131"/>
      <c r="T54" s="131"/>
      <c r="U54" s="131"/>
      <c r="V54" s="131"/>
      <c r="W54" s="131"/>
      <c r="X54" s="131"/>
      <c r="Y54" s="131"/>
      <c r="Z54" s="131"/>
      <c r="AA54" s="131"/>
      <c r="AB54" s="131"/>
      <c r="AC54" s="131"/>
    </row>
    <row r="55" spans="1:29" s="68" customFormat="1" ht="15">
      <c r="A55" s="122"/>
      <c r="B55" s="122"/>
      <c r="C55" s="122"/>
      <c r="D55" s="138"/>
      <c r="E55" s="122"/>
      <c r="F55" s="122"/>
      <c r="G55" s="122"/>
      <c r="H55" s="122"/>
      <c r="I55" s="69"/>
      <c r="O55" s="131"/>
      <c r="P55" s="131"/>
      <c r="Q55" s="131"/>
      <c r="R55" s="131"/>
      <c r="S55" s="131"/>
      <c r="T55" s="131"/>
      <c r="U55" s="131"/>
      <c r="V55" s="131"/>
      <c r="W55" s="131"/>
      <c r="X55" s="131"/>
      <c r="Y55" s="131"/>
      <c r="Z55" s="131"/>
      <c r="AA55" s="131"/>
      <c r="AB55" s="131"/>
      <c r="AC55" s="131"/>
    </row>
    <row r="56" spans="1:29" s="68" customFormat="1" ht="15">
      <c r="A56" s="69"/>
      <c r="B56" s="69"/>
      <c r="C56" s="69"/>
      <c r="D56" s="139"/>
      <c r="E56" s="69"/>
      <c r="F56" s="69"/>
      <c r="G56" s="69"/>
      <c r="H56" s="69"/>
      <c r="I56" s="69"/>
      <c r="O56" s="131"/>
      <c r="P56" s="131"/>
      <c r="Q56" s="131"/>
      <c r="R56" s="131"/>
      <c r="S56" s="131"/>
      <c r="T56" s="131"/>
      <c r="U56" s="131"/>
      <c r="V56" s="131"/>
      <c r="W56" s="131"/>
      <c r="X56" s="131"/>
      <c r="Y56" s="131"/>
      <c r="Z56" s="131"/>
      <c r="AA56" s="131"/>
      <c r="AB56" s="131"/>
      <c r="AC56" s="131"/>
    </row>
    <row r="57" spans="1:29" s="68" customFormat="1" ht="15">
      <c r="A57" s="69"/>
      <c r="B57" s="69"/>
      <c r="C57" s="69"/>
      <c r="D57" s="139"/>
      <c r="E57" s="69"/>
      <c r="F57" s="69"/>
      <c r="G57" s="69"/>
      <c r="H57" s="69"/>
      <c r="I57" s="69"/>
      <c r="O57" s="131"/>
      <c r="P57" s="131"/>
      <c r="Q57" s="131"/>
      <c r="R57" s="131"/>
      <c r="S57" s="131"/>
      <c r="T57" s="131"/>
      <c r="U57" s="131"/>
      <c r="V57" s="131"/>
      <c r="W57" s="131"/>
      <c r="X57" s="131"/>
      <c r="Y57" s="131"/>
      <c r="Z57" s="131"/>
      <c r="AA57" s="131"/>
      <c r="AB57" s="131"/>
      <c r="AC57" s="131"/>
    </row>
  </sheetData>
  <sheetProtection/>
  <mergeCells count="22">
    <mergeCell ref="F20:H20"/>
    <mergeCell ref="I20:L20"/>
    <mergeCell ref="A3:C3"/>
    <mergeCell ref="A1:D1"/>
    <mergeCell ref="Q20:T20"/>
    <mergeCell ref="A16:C16"/>
    <mergeCell ref="U20:X20"/>
    <mergeCell ref="A4:C4"/>
    <mergeCell ref="A2:D2"/>
    <mergeCell ref="A11:C11"/>
    <mergeCell ref="M20:P20"/>
    <mergeCell ref="B20:B21"/>
    <mergeCell ref="C20:E20"/>
    <mergeCell ref="A20:A21"/>
    <mergeCell ref="A15:C15"/>
    <mergeCell ref="A17:E17"/>
    <mergeCell ref="A18:E18"/>
    <mergeCell ref="A8:C9"/>
    <mergeCell ref="A10:C10"/>
    <mergeCell ref="A12:C12"/>
    <mergeCell ref="A13:C13"/>
    <mergeCell ref="A14:C14"/>
  </mergeCells>
  <printOptions/>
  <pageMargins left="0.11811023622047245" right="0.11811023622047245" top="0.15748031496062992" bottom="0.15748031496062992" header="0" footer="0"/>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Лист5"/>
  <dimension ref="A13:H20"/>
  <sheetViews>
    <sheetView zoomScalePageLayoutView="0" workbookViewId="0" topLeftCell="A1">
      <selection activeCell="G15" sqref="G15"/>
    </sheetView>
  </sheetViews>
  <sheetFormatPr defaultColWidth="9.00390625" defaultRowHeight="12.75"/>
  <cols>
    <col min="1" max="1" width="9.125" style="123" customWidth="1"/>
    <col min="2" max="3" width="11.00390625" style="123" bestFit="1" customWidth="1"/>
    <col min="4" max="7" width="12.375" style="123" bestFit="1" customWidth="1"/>
    <col min="8" max="16384" width="9.125" style="123" customWidth="1"/>
  </cols>
  <sheetData>
    <row r="13" spans="1:8" ht="12.75">
      <c r="A13" s="91"/>
      <c r="B13" s="91" t="s">
        <v>88</v>
      </c>
      <c r="C13" s="91"/>
      <c r="D13" s="91"/>
      <c r="E13" s="91"/>
      <c r="F13" s="91"/>
      <c r="G13" s="91"/>
      <c r="H13" s="91"/>
    </row>
    <row r="14" spans="1:8" ht="12.75">
      <c r="A14" s="91"/>
      <c r="B14" s="91" t="s">
        <v>82</v>
      </c>
      <c r="C14" s="91" t="s">
        <v>83</v>
      </c>
      <c r="D14" s="91" t="s">
        <v>84</v>
      </c>
      <c r="E14" s="91" t="s">
        <v>85</v>
      </c>
      <c r="F14" s="91" t="s">
        <v>86</v>
      </c>
      <c r="G14" s="91" t="s">
        <v>87</v>
      </c>
      <c r="H14" s="91"/>
    </row>
    <row r="15" spans="1:8" ht="16.5">
      <c r="A15" s="91" t="s">
        <v>78</v>
      </c>
      <c r="B15" s="92">
        <v>0.07</v>
      </c>
      <c r="C15" s="92">
        <v>0.075</v>
      </c>
      <c r="D15" s="92">
        <v>0.08</v>
      </c>
      <c r="E15" s="92">
        <v>0.085</v>
      </c>
      <c r="F15" s="92">
        <v>0.09</v>
      </c>
      <c r="G15" s="92">
        <v>0.095</v>
      </c>
      <c r="H15" s="91"/>
    </row>
    <row r="16" spans="1:8" ht="16.5">
      <c r="A16" s="91" t="s">
        <v>79</v>
      </c>
      <c r="B16" s="92">
        <v>0.01</v>
      </c>
      <c r="C16" s="92">
        <v>0.0125</v>
      </c>
      <c r="D16" s="92">
        <v>0.0125</v>
      </c>
      <c r="E16" s="92">
        <v>0.015</v>
      </c>
      <c r="F16" s="92">
        <v>0.0175</v>
      </c>
      <c r="G16" s="92">
        <v>0.02</v>
      </c>
      <c r="H16" s="91"/>
    </row>
    <row r="17" spans="1:8" ht="16.5">
      <c r="A17" s="91" t="s">
        <v>80</v>
      </c>
      <c r="B17" s="92">
        <v>0.0025</v>
      </c>
      <c r="C17" s="92">
        <v>0.005</v>
      </c>
      <c r="D17" s="92">
        <v>0.005</v>
      </c>
      <c r="E17" s="92">
        <v>0.0075</v>
      </c>
      <c r="F17" s="92">
        <v>0.01</v>
      </c>
      <c r="G17" s="92">
        <v>0.0125</v>
      </c>
      <c r="H17" s="91"/>
    </row>
    <row r="18" spans="1:8" ht="12.75">
      <c r="A18" s="91"/>
      <c r="B18" s="91"/>
      <c r="C18" s="91"/>
      <c r="D18" s="91"/>
      <c r="E18" s="91"/>
      <c r="F18" s="91"/>
      <c r="G18" s="91"/>
      <c r="H18" s="91"/>
    </row>
    <row r="19" spans="1:8" ht="12.75">
      <c r="A19" s="91"/>
      <c r="B19" s="91"/>
      <c r="C19" s="91"/>
      <c r="D19" s="91"/>
      <c r="E19" s="91"/>
      <c r="F19" s="91"/>
      <c r="G19" s="91"/>
      <c r="H19" s="91"/>
    </row>
    <row r="20" ht="12.75">
      <c r="A20" s="9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DZamotaev</dc:creator>
  <cp:keywords/>
  <dc:description/>
  <cp:lastModifiedBy>Воздвиженський Денис Ярославович</cp:lastModifiedBy>
  <cp:lastPrinted>2020-05-04T16:44:43Z</cp:lastPrinted>
  <dcterms:created xsi:type="dcterms:W3CDTF">2007-05-30T09:57:41Z</dcterms:created>
  <dcterms:modified xsi:type="dcterms:W3CDTF">2020-09-18T13:25:01Z</dcterms:modified>
  <cp:category/>
  <cp:version/>
  <cp:contentType/>
  <cp:contentStatus/>
</cp:coreProperties>
</file>